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SO 65-71-65.D" sheetId="2" r:id="rId2"/>
    <sheet name="SO 65-71-65.I" sheetId="3" r:id="rId3"/>
    <sheet name="SO 65-71-65.J" sheetId="4" r:id="rId4"/>
    <sheet name="SO 65-71-65.P" sheetId="5" r:id="rId5"/>
    <sheet name="SO 65-71-65.R" sheetId="6" r:id="rId6"/>
    <sheet name="SO 65-71-65.V" sheetId="7" r:id="rId7"/>
    <sheet name="SO 02" sheetId="8" r:id="rId8"/>
    <sheet name="SO 65-71-65" sheetId="9" r:id="rId9"/>
    <sheet name="SO 65-71-65.41" sheetId="10" r:id="rId10"/>
    <sheet name="SO 65-71-65.42" sheetId="11" r:id="rId11"/>
    <sheet name="SO 65-71-65.43_" sheetId="12" r:id="rId12"/>
    <sheet name="SO 65-71-65.46" sheetId="13" r:id="rId13"/>
    <sheet name="SO 65-71-65.47" sheetId="14" r:id="rId14"/>
    <sheet name="SO 65-71-65.O" sheetId="15" r:id="rId15"/>
    <sheet name="SO Vybavení_a" sheetId="16" r:id="rId16"/>
    <sheet name="SO Vybavení_b" sheetId="17" r:id="rId17"/>
    <sheet name="SO Vybavení_c" sheetId="18" r:id="rId18"/>
    <sheet name="SO 98-98" sheetId="19" r:id="rId19"/>
    <sheet name="SO 90-90" sheetId="20" r:id="rId20"/>
  </sheets>
  <definedNames/>
  <calcPr/>
  <webPublishing/>
</workbook>
</file>

<file path=xl/sharedStrings.xml><?xml version="1.0" encoding="utf-8"?>
<sst xmlns="http://schemas.openxmlformats.org/spreadsheetml/2006/main" count="34812" uniqueCount="6546">
  <si>
    <t>Aspe</t>
  </si>
  <si>
    <t>Rekapitulace ceny</t>
  </si>
  <si>
    <t>5323520051</t>
  </si>
  <si>
    <t>Rekonstrukce výpravní budovy ŽST Plzeň-Jižní Předměstí</t>
  </si>
  <si>
    <t>var. 1</t>
  </si>
  <si>
    <t/>
  </si>
  <si>
    <t>Celková cena bez DPH:</t>
  </si>
  <si>
    <t>Celková cena s DPH:</t>
  </si>
  <si>
    <t>Objekt</t>
  </si>
  <si>
    <t>Popis</t>
  </si>
  <si>
    <t>Cena bez DPH</t>
  </si>
  <si>
    <t>DPH</t>
  </si>
  <si>
    <t>Cena s DPH</t>
  </si>
  <si>
    <t>Počet neoceněných položek</t>
  </si>
  <si>
    <t>D.1.2</t>
  </si>
  <si>
    <t>Sdělovací zařízení</t>
  </si>
  <si>
    <t xml:space="preserve">  SO 65-71-65.D</t>
  </si>
  <si>
    <t>DDTS</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</si>
  <si>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</si>
  <si>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</si>
  <si>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</si>
  <si>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</si>
  <si>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</si>
  <si>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</si>
  <si>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</si>
  <si>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</si>
  <si>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</si>
  <si>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</si>
  <si>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</si>
  <si>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</si>
  <si>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</si>
  <si>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</si>
  <si>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</si>
  <si>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</si>
  <si>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</si>
  <si>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</si>
  <si>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</si>
  <si>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</si>
  <si>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</si>
  <si>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</si>
  <si>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</si>
  <si>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</si>
  <si>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</si>
  <si>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</si>
  <si>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</si>
  <si>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</si>
  <si>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65-71-65.D</t>
  </si>
  <si>
    <t>SD</t>
  </si>
  <si>
    <t>8</t>
  </si>
  <si>
    <t>Trubní vedení</t>
  </si>
  <si>
    <t>P</t>
  </si>
  <si>
    <t>26</t>
  </si>
  <si>
    <t>013203000</t>
  </si>
  <si>
    <t>Realizační dokumentace</t>
  </si>
  <si>
    <t>SOUBOR</t>
  </si>
  <si>
    <t>[bez vazby na CS]</t>
  </si>
  <si>
    <t>PP</t>
  </si>
  <si>
    <t>VV</t>
  </si>
  <si>
    <t>1=1.000 [A]</t>
  </si>
  <si>
    <t>TS</t>
  </si>
  <si>
    <t>997</t>
  </si>
  <si>
    <t>Přesun sutě</t>
  </si>
  <si>
    <t>1</t>
  </si>
  <si>
    <t>R997013603</t>
  </si>
  <si>
    <t>912</t>
  </si>
  <si>
    <t>Poplatek za uložení stavebního odpadu na skládce (skládkovné) cihelného zatříděného do Katalogu odpadů pod kódem 17 01 02, VČETNĚ DOPRAVY</t>
  </si>
  <si>
    <t>T</t>
  </si>
  <si>
    <t>2.2*0.25Přepočtené koenficientem množství=0.550 [A]</t>
  </si>
  <si>
    <t>Evidenční položka. Neoceňovat v objektu SO/PS, položka se oceňuje v objektu SO 90-90 
Evidenční položka. Neoceňovat v objektu SO/PS, položka se oceňuje v objektu SO 90-90 
Evidenční položka. Neoceňovat v objektu SO/PS, položka se oceňuje v objektu SO 90-90</t>
  </si>
  <si>
    <t>R997013631</t>
  </si>
  <si>
    <t>913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</si>
  <si>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</si>
  <si>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</si>
  <si>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1.2*0.25Přepočtené koenficientem množství=0.300 [A]</t>
  </si>
  <si>
    <t>R997013635</t>
  </si>
  <si>
    <t>914</t>
  </si>
  <si>
    <t>Poplatek za uložení stavebního odpadu na skládce (skládkovné) komunálního zatříděného do Katalogu odpadů pod kódem 20 03 01, VČETNĚ DOPRAVY</t>
  </si>
  <si>
    <t>0.5*0.25Přepočtené koenficientem množství=0.125 [A]</t>
  </si>
  <si>
    <t>4</t>
  </si>
  <si>
    <t>R997013813</t>
  </si>
  <si>
    <t>917</t>
  </si>
  <si>
    <t>Poplatek za uložení stavebního odpadu na skládce (skládkovné) z plastických hmot zatříděného do Katalogu odpadů pod kódem 17 02 03, VČETNĚ DOPRAVY</t>
  </si>
  <si>
    <t>0.1*0.25Přepočtené koenficientem množství=0.025 [A]</t>
  </si>
  <si>
    <t>5</t>
  </si>
  <si>
    <t>R997013R02</t>
  </si>
  <si>
    <t>919</t>
  </si>
  <si>
    <t>Poplatek za uložení na skládce (skládkovné) směsných kovů kód odpadu 17 04 07, VČETNĚ DOPRAVY</t>
  </si>
  <si>
    <t>0.4*0.25 Přepočtené koeficientem množství=0.100 [A] 
Celkem: 0.1=0.100 [B]</t>
  </si>
  <si>
    <t>R997013R03</t>
  </si>
  <si>
    <t>920</t>
  </si>
  <si>
    <t>Poplatek za uložení na skládce (skládkovné), vyřazená zařízení neuvedená pod čísly 16 02 09 až 16 02 13 kód odpadu 16 02 14, VČETNĚ DOPRAVY</t>
  </si>
  <si>
    <t>1*0.25 Přepočtené koeficientem množství=0.250 [A] 
Celkem: 0.25=0.250 [B]</t>
  </si>
  <si>
    <t>7</t>
  </si>
  <si>
    <t>R997013R04</t>
  </si>
  <si>
    <t>921</t>
  </si>
  <si>
    <t>Poplatek za uložení na skládce (skládkovné) kabely neuvedené pod 17 04 10 odpadu 17 04 11, VČETNĚ DOPRAVY</t>
  </si>
  <si>
    <t>1.5*0.25 Přepočtené koeficientem množství=0.375 [A] 
Celkem: 0.375=0.375 [B]</t>
  </si>
  <si>
    <t>D1</t>
  </si>
  <si>
    <t>Přípravné montáže pro připojení jednotlivých zařízení a vývodů do systému DDTS</t>
  </si>
  <si>
    <t>R742X2111010</t>
  </si>
  <si>
    <t>Provedení odkrytí a zpřístupnění všech slaboproudých zařízení objektu Jižního nádraží pro možnost provedení kontroly stavu pro připojení datových rozvodů z obje</t>
  </si>
  <si>
    <t>HOD</t>
  </si>
  <si>
    <t>Provedení odkrytí a zpřístupnění všech slaboproudých zařízení objektu Jižního nádraží pro možnost provedení kontroly stavu pro připojení datových rozvodů z objektu do systému DDTS.</t>
  </si>
  <si>
    <t>20=20.000 [A]</t>
  </si>
  <si>
    <t>Poznámka k položce: Průzkumné práce stávajícího objektu 
Poznámka k položce: Průzkumné práce stávajícího objektu 
Poznámka k položce: Průzkumné práce stávajícího objektu</t>
  </si>
  <si>
    <t>D2</t>
  </si>
  <si>
    <t>Komunikace systému DDTS</t>
  </si>
  <si>
    <t>9</t>
  </si>
  <si>
    <t>R742X2112010</t>
  </si>
  <si>
    <t>Propojení systému měřidel vody, tepla a elektroměry včetně úpravy software pro sledování stavů a přenos dále na konkrétní monitorovací pracoviště ŽST</t>
  </si>
  <si>
    <t>KS</t>
  </si>
  <si>
    <t>29=29.000 [A]</t>
  </si>
  <si>
    <t>Poznámka k položce: Montážní činnost - Od připojených konkrétních vedení od systémů MaR, PZTS, ZPDP a dalších připojovaných připojení, provedení nastavení a prověření komunikací se stávajícím systémem DDTS viz výkres D.1.2.10 - 2-101 
Poznámka k položce: Montážní činnost - Od připojených konkrétních vedení od systémů MaR, PZTS, ZPDP a dalších připojovaných připojení, provedení nastavení a prověření komunikací se stávajícím systémem DDTS viz výkres D.1.2.10 - 2-101 
Poznámka k položce: Montážní činnost - Od připojených konkrétních vedení od systémů MaR, PZTS, ZPDP a dalších připojovaných připojení, provedení nastavení a prověření komunikací se stávajícím systémem DDTS viz výkres D.1.2.10 - 2-101</t>
  </si>
  <si>
    <t>10</t>
  </si>
  <si>
    <t>R742X2112020</t>
  </si>
  <si>
    <t>Ověření připojení stávajícího systému PZTZ, případná úprava software a přenosu dále na konkrétní monitorovací pracoviště ŽST</t>
  </si>
  <si>
    <t>Poznámka k položce: Ověření připojení stávajícího systému PZTS v objektu nádraží a přenos do systému DDTZ nádraží, případné doplnění napojení pro přenos systému DDTS 
Poznámka k položce: Ověření připojení stávajícího systému PZTS v objektu nádraží a přenos do systému DDTZ nádraží, případné doplnění napojení pro přenos systému DDTS 
Poznámka k položce: Ověření připojení stávajícího systému PZTS v objektu nádraží a přenos do systému DDTZ nádraží, případné doplnění napojení pro přenos systému DDTS</t>
  </si>
  <si>
    <t>11</t>
  </si>
  <si>
    <t>R742X2112030</t>
  </si>
  <si>
    <t>Připojení systému ZPDP, případná úprava software (připojení se systémem PZTS) a přenosu dále na konkrétní monitorovací pracoviště ŽST</t>
  </si>
  <si>
    <t>Poznámka k položce: Ověření připojení stávajícího systému ZPDP v objektu nádraží a přenos do systému DDTZ nádraží, případné doplnění napojení pro přenos systému DDTS 
Poznámka k položce: Ověření připojení stávajícího systému ZPDP v objektu nádraží a přenos do systému DDTZ nádraží, případné doplnění napojení pro přenos systému DDTS 
Poznámka k položce: Ověření připojení stávajícího systému ZPDP v objektu nádraží a přenos do systému DDTZ nádraží, případné doplnění napojení pro přenos systému DDTS</t>
  </si>
  <si>
    <t>12</t>
  </si>
  <si>
    <t>R742X2112040</t>
  </si>
  <si>
    <t>Připojení systému VSS včetně úpravy software a přenosu dále na konkrétní monitorovací pracoviště ŽST</t>
  </si>
  <si>
    <t>Poznámka k položce: Připojení systému VSS v objektu nádraží a přenos do systému DDTS nádraží, případné doplnění napojení pro přenos systému DDTS 
Poznámka k položce: Připojení systému VSS v objektu nádraží a přenos do systému DDTS nádraží, případné doplnění napojení pro přenos systému DDTS 
Poznámka k položce: Připojení systému VSS v objektu nádraží a přenos do systému DDTS nádraží, případné doplnění napojení pro přenos systému DDTS</t>
  </si>
  <si>
    <t>13</t>
  </si>
  <si>
    <t>R742X2112050</t>
  </si>
  <si>
    <t>Připojení systému DTR - systém pevné telefonní linky, včetně úpravy software a přenosu dále na konkrétní monitorovací pracoviště ŽST přes stávající rozvaděč RDT</t>
  </si>
  <si>
    <t>Připojení systému DTR - systém pevné telefonní linky, včetně úpravy software a přenosu dále na konkrétní monitorovací pracoviště ŽST přes stávající rozvaděč RDTR 01_05 v m.č. 0P19f</t>
  </si>
  <si>
    <t>Poznámka k položce: Ověření připojení stávajícího a nového systému DTR v objektu nádraží a přenos do systému DDTZ nádraží, případné doplnění napojení pro přenos systému DDTS 
Poznámka k položce: Ověření připojení stávajícího a nového systému DTR v objektu nádraží a přenos do systému DDTZ nádraží, případné doplnění napojení pro přenos systému DDTS 
Poznámka k položce: Ověření připojení stávajícího a nového systému DTR v objektu nádraží a přenos do systému DDTZ nádraží, případné doplnění napojení pro přenos systému DDTS</t>
  </si>
  <si>
    <t>14</t>
  </si>
  <si>
    <t>R742X2112060</t>
  </si>
  <si>
    <t>Připojení do systému systému DDTS - chod a porucha výtahu</t>
  </si>
  <si>
    <t>Poznámka k položce: Připojení do systému DDTS nádraží, případné doplnění napojení pro přenos systému DDTS 
Poznámka k položce: Připojení do systému DDTS nádraží, případné doplnění napojení pro přenos systému DDTS 
Poznámka k položce: Připojení do systému DDTS nádraží, případné doplnění napojení pro přenos systému DDTS</t>
  </si>
  <si>
    <t>15</t>
  </si>
  <si>
    <t>R742X2112070</t>
  </si>
  <si>
    <t>Připojení blokace dveřních clon dle topného období 1.NP. a porucha clon včetně připojení do systému DDTS přes rozvaděč RMaR</t>
  </si>
  <si>
    <t>16</t>
  </si>
  <si>
    <t>R742X2112080</t>
  </si>
  <si>
    <t>Připojení blokace dveřních clon dle topného období 1.PP. a porucha clon včetně připojení do systému DDTS přes rozvaděč RMaR</t>
  </si>
  <si>
    <t>17</t>
  </si>
  <si>
    <t>R742X2112090</t>
  </si>
  <si>
    <t>Připojení signalizace poruchy automatických dveří 1.NP. včetně připojení do systému DDTS přes rozvaděč RMaR</t>
  </si>
  <si>
    <t>18</t>
  </si>
  <si>
    <t>R742X2112100</t>
  </si>
  <si>
    <t>Připojení signalizace poruchy automatických dveří 1.PP. včetně připojení do systému DDTS přes rozvaděč RMaR</t>
  </si>
  <si>
    <t>19</t>
  </si>
  <si>
    <t>R742X2112110</t>
  </si>
  <si>
    <t>Připojení systému regulace podlahového vytápění č.1 - chod a porucha čerpadla, havarijní teplota pomocí termostatu, stav regulačního ventilu vytápění a teplota</t>
  </si>
  <si>
    <t>Připojení systému regulace podlahového vytápění č.1 - chod a porucha čerpadla, havarijní teplota pomocí termostatu, stav regulačního ventilu vytápění a teplota topné vody, včetně připojení do systému DDTS přes rozvaděč RMaR</t>
  </si>
  <si>
    <t>20</t>
  </si>
  <si>
    <t>R742X2112120</t>
  </si>
  <si>
    <t>Připojení systému regulace podlahového vytápění č.2 - chod a porucha čerpadla, havarijní teplota pomocí termostatu, stav regulačního ventilu vytápění a teplota</t>
  </si>
  <si>
    <t>Připojení systému regulace podlahového vytápění č.2 - chod a porucha čerpadla, havarijní teplota pomocí termostatu, stav regulačního ventilu vytápění a teplota topné vody, včetně připojení do systému DDTS přes rozvaděč RMaR</t>
  </si>
  <si>
    <t>21</t>
  </si>
  <si>
    <t>R742X2112130</t>
  </si>
  <si>
    <t>Připojení signalizace stavu ekvitermní regulace vytápění, včetně připojení do systému DDTS přes rozvaděč RMaR</t>
  </si>
  <si>
    <t>22</t>
  </si>
  <si>
    <t>R742X2112140</t>
  </si>
  <si>
    <t>Připojení signalizace vlhkosti systému vytápění, včetně připojení do systému DDTS přes rozvaděč RMaR</t>
  </si>
  <si>
    <t>23</t>
  </si>
  <si>
    <t>R742X2112150</t>
  </si>
  <si>
    <t>Připojení další přenosy stavů vytápění z rozvaděče RMaR a dodaného systému regulace výměníkové stanice, včetně připojení do systému DDTS přes rozvaděč RMaR</t>
  </si>
  <si>
    <t>24</t>
  </si>
  <si>
    <t>R742X2112160</t>
  </si>
  <si>
    <t>Ostatní nespecifikované instalační materiál, konektory</t>
  </si>
  <si>
    <t>40=40.000 [A]</t>
  </si>
  <si>
    <t>Poznámka k položce: dodávka a montáž - nespecifikovaných drobných materiálů 
Poznámka k položce: dodávka a montáž - nespecifikovaných drobných materiálů 
Poznámka k položce: dodávka a montáž - nespecifikovaných drobných materiálů</t>
  </si>
  <si>
    <t>OST</t>
  </si>
  <si>
    <t>Ostatní</t>
  </si>
  <si>
    <t>25</t>
  </si>
  <si>
    <t>R742X2111020</t>
  </si>
  <si>
    <t>Rozpracování plánu montáží a připojení do systému DDTS</t>
  </si>
  <si>
    <t>10=10.000 [A]</t>
  </si>
  <si>
    <t>Poznámka k položce: Rozpracování plánu montáží vzhledem k výstavbě vedení  a závaznost na souběžná vedení. 
Poznámka k položce: Rozpracování plánu montáží vzhledem k výstavbě vedení  a závaznost na souběžná vedení. 
Poznámka k položce: Rozpracování plánu montáží vzhledem k výstavbě vedení  a závaznost na souběžná vedení.</t>
  </si>
  <si>
    <t xml:space="preserve">  SO 65-71-65.I</t>
  </si>
  <si>
    <t>Informační systém pro cestující</t>
  </si>
  <si>
    <t>SO 65-71-65.I</t>
  </si>
  <si>
    <t>Ostatní náklady</t>
  </si>
  <si>
    <t>2.2*0.5 Přepočtené koeficientem množství=1.100 [A] 
Celkem: 1.1=1.100 [B]</t>
  </si>
  <si>
    <t>EVIDENČNÍ POLOŽKA. Neoceňovat. Položka se oceňuje pouze pod SO90-90 
EVIDENČNÍ POLOŽKA. Neoceňovat. Položka se oceňuje pouze pod SO90-90 
EVIDENČNÍ POLOŽKA. Neoceňovat. Položka se oceňuje pouze pod SO90-90</t>
  </si>
  <si>
    <t>1.2*0.5 Přepočtené koeficientem množství=0.600 [A] 
Celkem: 0.6=0.600 [B]</t>
  </si>
  <si>
    <t>0.5*0.5 Přepočtené koeficientem množství=0.250 [A] 
Celkem: 0.25=0.250 [B]</t>
  </si>
  <si>
    <t>0.1*0.5 Přepočtené koeficientem množství=0.050 [A] 
Celkem: 0.05=0.050 [B]</t>
  </si>
  <si>
    <t>0.4*0.5 Přepočtené koeficientem množství=0.200 [A] 
Celkem: 0.2=0.200 [B]</t>
  </si>
  <si>
    <t>1*0.5 Přepočtené koeficientem množství=0.500 [A] 
Celkem: 0.5=0.500 [B]</t>
  </si>
  <si>
    <t>1.5*0.5 Přepočtené koeficientem množství=0.750 [A] 
Celkem: 0.75=0.750 [B]</t>
  </si>
  <si>
    <t>provedení průzkumu zařízení a demontáže</t>
  </si>
  <si>
    <t>R742X2611010</t>
  </si>
  <si>
    <t>Provedení odkrytí a zpřístupnění všech slaboproudých zařízení objektu pro možnost provedení kontroly stavu pro monitorování demontáží a montáží zařízení.</t>
  </si>
  <si>
    <t>24=24.000 [A]</t>
  </si>
  <si>
    <t>Poznámka k položce: Průzkumné práce stávajícího objektu k zjištění prací pro demontáže a montáže zařízení 
Poznámka k položce: Průzkumné práce stávajícího objektu k zjištění prací pro demontáže a montáže zařízení 
Poznámka k položce: Průzkumné práce stávajícího objektu k zjištění prací pro demontáže a montáže zařízení</t>
  </si>
  <si>
    <t>R742X2611040</t>
  </si>
  <si>
    <t>Po provedených průzkumech se provedou demontáže (v dotčených prostorách) zařízení samotné budovy haly 1.PP a 1. NP. Odpojí se a zdemontuje stávající rozvody nav</t>
  </si>
  <si>
    <t>Po provedených průzkumech se provedou demontáže (v dotčených prostorách) zařízení samotné budovy haly 1.PP a 1. NP. Odpojí se a zdemontuje stávající rozvody navazující na ostatní slaboproudé rozvody a zařízení 1.NP. a část 1.PP. – mimo prostory s technologickým zázemím ŽST nádraží, které nadále musí být funkční.</t>
  </si>
  <si>
    <t>128=128.000 [A]</t>
  </si>
  <si>
    <t>Poznámka k položce: Při zachování nádraží v provozu, a to provizorně dle provádění a navrhovaných prací. 
Poznámka k položce: Při zachování nádraží v provozu, a to provizorně dle provádění a navrhovaných prací. 
Poznámka k položce: Při zachování nádraží v provozu, a to provizorně dle provádění a navrhovaných prací.</t>
  </si>
  <si>
    <t>R742X2611050</t>
  </si>
  <si>
    <t>Odpojí se a zdemontuje stávající rozvod IS 1.NP. ve vestibulu haly a část v 1.PP, mimo IS umístěných na pokračujících nesouvisejících se stavbou nástupištích 1</t>
  </si>
  <si>
    <t>Odpojí se a zdemontuje stávající rozvod IS 1.NP. ve vestibulu haly a část v 1.PP, mimo IS umístěných na pokračujících nesouvisejících se stavbou nástupištích 1 a 4 a zadních částí 2 a 3 ŽST.</t>
  </si>
  <si>
    <t>22=22.000 [A]</t>
  </si>
  <si>
    <t>Poznámka k položce: Pro zachování nádraží v provozu, a to provizorně dle provádění a navrhovaných prací. Stávající panely v zadních částech nástupišť 2 a 3 budou po odpojení panelů a demontáží  IT05 a IT07 připojené na stávající kabelové rozvody panely IT06 a IT08  pro zachování  stálé funkčnosti. 
Poznámka k položce: Pro zachování nádraží v provozu, a to provizorně dle provádění a navrhovaných prací. Stávající panely v zadních částech nástupišť 2 a 3 budou po odpojení panelů a demontáží  IT05 a IT07 připojené na stávající kabelové rozvody panely IT06 a IT08  pro zachování  stálé funkčnosti. 
Poznámka k položce: Pro zachování nádraží v provozu, a to provizorně dle provádění a navrhovaných prací. Stávající panely v zadních částech nástupišť 2 a 3 budou po odpojení panelů a demontáží  IT05 a IT07 připojené na stávající kabelové rozvody panely IT06 a IT08  pro zachování  stálé funkčnosti.</t>
  </si>
  <si>
    <t>R742X2611060</t>
  </si>
  <si>
    <t>Kompletní zdemontování stávajících kabelových rozvodů a panelů IS v rekonstruovaných prostorách, mimo prostory technického zázemí nádraží, které musí být nadále</t>
  </si>
  <si>
    <t>Kompletní zdemontování stávajících kabelových rozvodů a panelů IS v rekonstruovaných prostorách, mimo prostory technického zázemí nádraží, které musí být nadále zachované nástupiště 1 a 4 a zadní části v nástupištích 2 a 3..</t>
  </si>
  <si>
    <t>30=30.000 [A]</t>
  </si>
  <si>
    <t>Poznámka k položce: Při prováděných demontážích a nových montáží, bude nádraží v provozu provizorně. Budou se odpojovat a rušit panely označené IT05, IT07, IT09, IT10, IT11 a IT12 (dle schéma). 
Poznámka k položce: Při prováděných demontážích a nových montáží, bude nádraží v provozu provizorně. Budou se odpojovat a rušit panely označené IT05, IT07, IT09, IT10, IT11 a IT12 (dle schéma). 
Poznámka k položce: Při prováděných demontážích a nových montáží, bude nádraží v provozu provizorně. Budou se odpojovat a rušit panely označené IT05, IT07, IT09, IT10, IT11 a IT12 (dle schéma).</t>
  </si>
  <si>
    <t>R742X2611070</t>
  </si>
  <si>
    <t>Odpojování rušených rozvodů na zařízení ŽST ve stávajícím rozšířeném rozvaděči "R2" v m.č. 0P19f</t>
  </si>
  <si>
    <t>4=4.000 [A]</t>
  </si>
  <si>
    <t>R742X2611080</t>
  </si>
  <si>
    <t>Připojení rozvodů na stávající zařízení RTC3485E</t>
  </si>
  <si>
    <t>Poznámka k položce: montážní činnost všeobecně - připojení  ve stávajícím zařízení ŽST - m.č. 0P19f 
Poznámka k položce: montážní činnost všeobecně - připojení  ve stávajícím zařízení ŽST - m.č. 0P19f 
Poznámka k položce: montážní činnost všeobecně - připojení  ve stávajícím zařízení ŽST - m.č. 0P19f</t>
  </si>
  <si>
    <t>montáže a dodávky ostatních doplňujících slaboproudých rozvodů a zařízení</t>
  </si>
  <si>
    <t>R742X2612010</t>
  </si>
  <si>
    <t>Osazení bezpečnostních a popisných tabulek</t>
  </si>
  <si>
    <t>7=7.000 [A]</t>
  </si>
  <si>
    <t>Poznámka k položce: dodávka a montáž tabulek - štítků umístěných u zařízení IS s označení nových vývodů ústředny mč. '0P19f' označení vývodů z rozvaděče 'R2' - dle výkresů rozvodů IS D126_2_102 až D126_2_107 
Poznámka k položce: dodávka a montáž tabulek - štítků umístěných u zařízení IS s označení nových vývodů ústředny mč. '0P19f' označení vývodů z rozvaděče 'R2' - dle výkresů rozvodů IS D126_2_102 až D126_2_107 
Poznámka k položce: dodávka a montáž tabulek - štítků umístěných u zařízení IS s označení nových vývodů ústředny mč. '0P19f' označení vývodů z rozvaděče 'R2' - dle výkresů rozvodů IS D126_2_102 až D126_2_107</t>
  </si>
  <si>
    <t>R742X2612021</t>
  </si>
  <si>
    <t>Požárně odolné průchodky mezi PO úseky</t>
  </si>
  <si>
    <t>5=5.000 [A]</t>
  </si>
  <si>
    <t>Poznámka k položce: Montáž a dodávka požárních typových průchodek pro kabelové rozvody - dle výkresové dokumentace D126 - výkresy D126_2_102 a D126_2_103 půdorysy 1.PP, 1.NP a výkresy PBŘ. V 1.PP je 4x (včetně mezi 0P19f a 0P19g a 0P19i) a v1.NP. 1x. Výkres. dokumentace: D126_SO647164_01_2_101; D126_SO647164_01_2_102 
Poznámka k položce: Montáž a dodávka požárních typových průchodek pro kabelové rozvody - dle výkresové dokumentace D126 - výkresy D126_2_102 a D126_2_103 půdorysy 1.PP, 1.NP a výkresy PBŘ. V 1.PP je 4x (včetně mezi 0P19f a 0P19g a 0P19i) a v1.NP. 1x. Výkres. dokumentace: D126_SO647164_01_2_101; D126_SO647164_01_2_102</t>
  </si>
  <si>
    <t>R742X2612020</t>
  </si>
  <si>
    <t>Montáž Požárně odolné průchodky mezi PO úseky</t>
  </si>
  <si>
    <t>Poznámka k položce: Montáž a dodávka požárních typových průchodek pro kabelové rozvody - dle výkresové dokumentace D126 - výkresy D126_2_102 a D126_2_103 půdorysy 1.PP, 1.NP a výkresy PBŘ. V 1.PP je 4x (včetně mezi 0P19f a 0P19g a 0P19i) a v1.NP. 1x. Výkres. dokumentace: D126_SO647164_01_2_101; D126_SO647164_01_2_102 
Poznámka k položce: Montáž a dodávka požárních typových průchodek pro kabelové rozvody - dle výkresové dokumentace D126 - výkresy D126_2_102 a D126_2_103 půdorysy 1.PP, 1.NP a výkresy PBŘ. V 1.PP je 4x (včetně mezi 0P19f a 0P19g a 0P19i) a v1.NP. 1x. Výkres. dokumentace: D126_SO647164_01_2_101; D126_SO647164_01_2_102 
Poznámka k položce: Montáž a dodávka požárních typových průchodek pro kabelové rozvody - dle výkresové dokumentace D126 - výkresy D126_2_102 a D126_2_103 půdorysy 1.PP, 1.NP a výkresy PBŘ. V 1.PP je 4x (včetně mezi 0P19f a 0P19g a 0P19i) a v1.NP. 1x. Výkres. dokumentace: D126_SO647164_01_2_101; D126_SO647164_01_2_102</t>
  </si>
  <si>
    <t>R742X2612030</t>
  </si>
  <si>
    <t>Pro montáže - ostatní spojovací a upevňovací materiál vč. instalace - kryty, apod.</t>
  </si>
  <si>
    <t>Poznámka k položce: dodávka a montáž nespecifikovaného drobného materiálu, který není specifikován u navržených el. materiálů a zařízení - dle výkresů zařízení is - D126_2_102 a D126_2_103. 
Poznámka k položce: dodávka a montáž nespecifikovaného drobného materiálu, který není specifikován u navržených el. materiálů a zařízení - dle výkresů zařízení is - D126_2_102 a D126_2_103. 
Poznámka k položce: dodávka a montáž nespecifikovaného drobného materiálu, který není specifikován u navržených el. materiálů a zařízení - dle výkresů zařízení is - D126_2_102 a D126_2_103.</t>
  </si>
  <si>
    <t>R742X2612040</t>
  </si>
  <si>
    <t>Naprogramování DR včetně oživení</t>
  </si>
  <si>
    <t>Poznámka k položce: Práce na úpravě software 
Poznámka k položce: Práce na úpravě software 
Poznámka k položce: Práce na úpravě software</t>
  </si>
  <si>
    <t>D3</t>
  </si>
  <si>
    <t>El. rozvody IS - demontáže, montáže</t>
  </si>
  <si>
    <t>R742X2613010</t>
  </si>
  <si>
    <t>Montážní připravenost pro osazení nového informačního systému IT01</t>
  </si>
  <si>
    <t>Poznámka k položce: Demontáže stávajícího panelu a montážní práce - Pro nový informační systém IT01 bude provedená tzv. příprava včetně ověření osazeného panelu IT01 na určeném místě - připojení nového přívodního napájecího kabelu zakončeného v panelu informačního systému ze stávající  ústředny 'RTC3485E' a rozvaděče 'R2' - vše z m.č. 0P19f - výkres D126_2_102 až D126_2_107. 
Poznámka k položce: Demontáže stávajícího panelu a montážní práce - Pro nový informační systém IT01 bude provedená tzv. příprava včetně ověření osazeného panelu IT01 na určeném místě - připojení nového přívodního napájecího kabelu zakončeného v panelu informačního systému ze stávající  ústředny 'RTC3485E' a rozvaděče 'R2' - vše z m.č. 0P19f - výkres D126_2_102 až D126_2_107. 
Poznámka k položce: Demontáže stávajícího panelu a montážní práce - Pro nový informační systém IT01 bude provedená tzv. příprava včetně ověření osazeného panelu IT01 na určeném místě - připojení nového přívodního napájecího kabelu zakončeného v panelu informačního systému ze stávající  ústředny 'RTC3485E' a rozvaděče 'R2' - vše z m.č. 0P19f - výkres D126_2_102 až D126_2_107.</t>
  </si>
  <si>
    <t>R742X2613020</t>
  </si>
  <si>
    <t>Montážní připravenost pro osazení nového informačního systému IT02</t>
  </si>
  <si>
    <t>Poznámka k položce: Demontáže stávajícího panelu a montážní práce - Pro nový informační systém IT02 bude provedená tzv. příprava včetně ověření osazeného panelu IT02 na určeném místě - připojení nového přívodního napájecího kabelu zakončeného v panelu informačního systému ze stávající  ústředny 'RTC3485E' a rozvaděče 'R2' - vše z m.č. 0P19f - výkres D126_2_102 až D126_2_107. 
Poznámka k položce: Demontáže stávajícího panelu a montážní práce - Pro nový informační systém IT02 bude provedená tzv. příprava včetně ověření osazeného panelu IT02 na určeném místě - připojení nového přívodního napájecího kabelu zakončeného v panelu informačního systému ze stávající  ústředny 'RTC3485E' a rozvaděče 'R2' - vše z m.č. 0P19f - výkres D126_2_102 až D126_2_107. 
Poznámka k položce: Demontáže stávajícího panelu a montážní práce - Pro nový informační systém IT02 bude provedená tzv. příprava včetně ověření osazeného panelu IT02 na určeném místě - připojení nového přívodního napájecího kabelu zakončeného v panelu informačního systému ze stávající  ústředny 'RTC3485E' a rozvaděče 'R2' - vše z m.č. 0P19f - výkres D126_2_102 až D126_2_107.</t>
  </si>
  <si>
    <t>R742X2613030</t>
  </si>
  <si>
    <t>Montážní připravenost pro osazení nového informačního systému IT03</t>
  </si>
  <si>
    <t>6=6.000 [A]</t>
  </si>
  <si>
    <t>Poznámka k položce: Demontáže stávajícího panelu a montážní práce - Pro nový informační systém IT03 bude provedená tzv. příprava včetně ověření osazeného panelu IT03 na určeném místě - připojení na stávající kabelové rozvody informačního systému ze stávající  ústředny 'RTC3485E' a rozvaděče 'R2' - vše z m.č. 0P19f - výkres D126_2_102 až D126_2_107. 
Poznámka k položce: Demontáže stávajícího panelu a montážní práce - Pro nový informační systém IT03 bude provedená tzv. příprava včetně ověření osazeného panelu IT03 na určeném místě - připojení na stávající kabelové rozvody informačního systému ze stávající  ústředny 'RTC3485E' a rozvaděče 'R2' - vše z m.č. 0P19f - výkres D126_2_102 až D126_2_107. 
Poznámka k položce: Demontáže stávajícího panelu a montážní práce - Pro nový informační systém IT03 bude provedená tzv. příprava včetně ověření osazeného panelu IT03 na určeném místě - připojení na stávající kabelové rozvody informačního systému ze stávající  ústředny 'RTC3485E' a rozvaděče 'R2' - vše z m.č. 0P19f - výkres D126_2_102 až D126_2_107.</t>
  </si>
  <si>
    <t>R742X2613040</t>
  </si>
  <si>
    <t>IS - PŘÍPRAVA- dynamické zobrazovací jednotky - samostatné připojení datové konektivity mimo technologickou datovou síť.</t>
  </si>
  <si>
    <t>Poznámka k položce: Montážní práce - Pro nový informační systém IS bude provedená příprava - pro připojení nového přívodního napájecího kabelu zakončeného v elektroinstalační krabici v místě umístění tabule z rozvaděče 'R2' a ukončení prázdné rezervní chráničky pro datové připojení informačního systému ze stávající  ústředny 'RTC3485E'. - vše z m.č. 0P19f. 
Poznámka k položce: Montážní práce - Pro nový informační systém IS bude provedená příprava - pro připojení nového přívodního napájecího kabelu zakončeného v elektroinstalační krabici v místě umístění tabule z rozvaděče 'R2' a ukončení prázdné rezervní chráničky pro datové připojení informačního systému ze stávající  ústředny 'RTC3485E'. - vše z m.č. 0P19f. 
Poznámka k položce: Montážní práce - Pro nový informační systém IS bude provedená příprava - pro připojení nového přívodního napájecího kabelu zakončeného v elektroinstalační krabici v místě umístění tabule z rozvaděče 'R2' a ukončení prázdné rezervní chráničky pro datové připojení informačního systému ze stávající  ústředny 'RTC3485E'. - vše z m.č. 0P19f.</t>
  </si>
  <si>
    <t>R742X2613150</t>
  </si>
  <si>
    <t>Montáže - odpojování rušených rozvodů a připojení nových na zařízení ŽST "RTC3485E" (3xRS485)</t>
  </si>
  <si>
    <t>3=3.000 [A]</t>
  </si>
  <si>
    <t>Poznámka k položce: Odpojení rušených rozvodů a připojení nových rozvodů na stávající převodník RTC3485E - dle výkresů D126_2_102 až D126_2_107. 
Poznámka k položce: Odpojení rušených rozvodů a připojení nových rozvodů na stávající převodník RTC3485E - dle výkresů D126_2_102 až D126_2_107. 
Poznámka k položce: Odpojení rušených rozvodů a připojení nových rozvodů na stávající převodník RTC3485E - dle výkresů D126_2_102 až D126_2_107.</t>
  </si>
  <si>
    <t>R742X2613152</t>
  </si>
  <si>
    <t>Osazení nového převodníku RTC3485E (6xRS485) v IS rozvaděči</t>
  </si>
  <si>
    <t>R742X2613154</t>
  </si>
  <si>
    <t>Montážní činnost - připojení nových na zařízení ŽST "RTC3485E" (6xRS485)</t>
  </si>
  <si>
    <t>Poznámka k položce: Připojení nových rozvodů na nový převodník RTC3485E - dle výkresů D126_2_102 až D126_2_107. 
Poznámka k položce: Připojení nových rozvodů na nový převodník RTC3485E - dle výkresů D126_2_102 až D126_2_107. 
Poznámka k položce: Připojení nových rozvodů na nový převodník RTC3485E - dle výkresů D126_2_102 až D126_2_107.</t>
  </si>
  <si>
    <t>27</t>
  </si>
  <si>
    <t>R742X2613160</t>
  </si>
  <si>
    <t>Montážní činnost - odpojování rušených rozvodů na zařízení ŽST ve stávajícím rozšířeném rozvaděči "R2" připojení nových kabelových vedení.</t>
  </si>
  <si>
    <t>11=11.000 [A]</t>
  </si>
  <si>
    <t>Poznámka k položce: Odpojení rušených rozvodů a připojení nových rozvodů z rozvaděče 'R2' - dle výkresů D126_2_102 až D126_2_107. 
Poznámka k položce: Odpojení rušených rozvodů a připojení nových rozvodů z rozvaděče 'R2' - dle výkresů D126_2_102 až D126_2_107. 
Poznámka k položce: Odpojení rušených rozvodů a připojení nových rozvodů z rozvaděče 'R2' - dle výkresů D126_2_102 až D126_2_107.</t>
  </si>
  <si>
    <t>28</t>
  </si>
  <si>
    <t>R742X2613180</t>
  </si>
  <si>
    <t>Nespecifikované položky spojené s úpravami kompletního zařízení IS</t>
  </si>
  <si>
    <t>Poznámka k položce: dodávka a montáž ostatního nespecifikovaného drobného materiálu, který není specifikován u navržených el. materiálů a zařízení - dle výkresů zařízení IS - D126_2_102 a D126_2_103. 
Poznámka k položce: dodávka a montáž ostatního nespecifikovaného drobného materiálu, který není specifikován u navržených el. materiálů a zařízení - dle výkresů zařízení IS - D126_2_102 a D126_2_103. 
Poznámka k položce: dodávka a montáž ostatního nespecifikovaného drobného materiálu, který není specifikován u navržených el. materiálů a zařízení - dle výkresů zařízení IS - D126_2_102 a D126_2_103.</t>
  </si>
  <si>
    <t>29</t>
  </si>
  <si>
    <t>R742X2613190</t>
  </si>
  <si>
    <t>Uložení nových datových kabelů do chrániček</t>
  </si>
  <si>
    <t>M</t>
  </si>
  <si>
    <t>215=215.000 [A]</t>
  </si>
  <si>
    <t>Poznámka k položce: montáže 
Poznámka k položce: montáže 
Poznámka k položce: montáže</t>
  </si>
  <si>
    <t>30</t>
  </si>
  <si>
    <t>R742X2613200</t>
  </si>
  <si>
    <t>Uložení nových chrániček se střední mechanickou odolností typu EN20 s protahovacím drátem, spojkami a s ukončením.</t>
  </si>
  <si>
    <t>2730=2 730.000 [A]</t>
  </si>
  <si>
    <t>Poznámka k položce: montáže - položení pod omítku rezervní chráničky pro datová připojení nespecifikovaných informačních panelů - tabulí (monitorů) IT05, IT07, IT10, IT11, IT12, IT13, IT14, IT15, IT16 
Poznámka k položce: montáže - položení pod omítku rezervní chráničky pro datová připojení nespecifikovaných informačních panelů - tabulí (monitorů) IT05, IT07, IT10, IT11, IT12, IT13, IT14, IT15, IT16 
Poznámka k položce: montáže - položení pod omítku rezervní chráničky pro datová připojení nespecifikovaných informačních panelů - tabulí (monitorů) IT05, IT07, IT10, IT11, IT12, IT13, IT14, IT15, IT16</t>
  </si>
  <si>
    <t>31</t>
  </si>
  <si>
    <t>R742X2613210</t>
  </si>
  <si>
    <t>Uložení nových kabelových rozvodů do připravených kabelových žlabů a lávek - montáže</t>
  </si>
  <si>
    <t>130=130.000 [A]</t>
  </si>
  <si>
    <t>32</t>
  </si>
  <si>
    <t>R742X2613220</t>
  </si>
  <si>
    <t>Provedení průrazů a rýh pro uložení kabelových tras a opětné zahození včetně povrchových úprav</t>
  </si>
  <si>
    <t>12=12.000 [A]</t>
  </si>
  <si>
    <t>Poznámka k položce: kompletní dodávka a montáž 
Poznámka k položce: kompletní dodávka a montáž 
Poznámka k položce: kompletní dodávka a montáž</t>
  </si>
  <si>
    <t>33</t>
  </si>
  <si>
    <t>R742X2613230</t>
  </si>
  <si>
    <t>Oprava omítek včetně malby po uložení kabelových rozvodů</t>
  </si>
  <si>
    <t>34</t>
  </si>
  <si>
    <t>R742X2613240</t>
  </si>
  <si>
    <t>Montáž napájecího kabelu N2XH 3x2,5 včetně uložení a zakončení v rozvaděčích.</t>
  </si>
  <si>
    <t>2860=2 860.000 [A]</t>
  </si>
  <si>
    <t>35</t>
  </si>
  <si>
    <t>34111259</t>
  </si>
  <si>
    <t>kabel silový oheň retardující bezhalogenový bez funkční schopnosti při požáru jádro Cu 0,6/1kV (N2XH) 3x2,5mm2</t>
  </si>
  <si>
    <t>CS ÚRS 2024 01</t>
  </si>
  <si>
    <t>36</t>
  </si>
  <si>
    <t>R742X2613250</t>
  </si>
  <si>
    <t>Elektroinstalační trubka střední mechanickou odolností typu EN20 s protahovacím drátem, spojkami a ukončovacími víčky - komplet</t>
  </si>
  <si>
    <t>37</t>
  </si>
  <si>
    <t>R005X2695080</t>
  </si>
  <si>
    <t>Ostatní drobný, pomocný, doplňkový materiál a ostatní výrobky a zařízení v potřebném rozsahu pro řádné dokončení díla</t>
  </si>
  <si>
    <t>Poznámka k položce: Především materiál, výrobky a zařízení vyplývající z návodů výrobců na stavbu dodaných materiálů, výrobků a zařízení. Dále náklady na přizpůsobování instalovaných materiálů, výrobků a zařízení ostatním technickým zařízením stavby i její stavební části, atd. Také se jedná o veškerý a většinou běžný drobný materiál,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dle smlouvy o dílo. 
Poznámka k položce: Především materiál, výrobky a zařízení vyplývající z návodů výrobců na stavbu dodaných materiálů, výrobků a zařízení. Dále náklady na přizpůsobování instalovaných materiálů, výrobků a zařízení ostatním technickým zařízením stavby i její stavební části, atd. Také se jedná o veškerý a většinou běžný drobný materiál,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dle smlouvy o dílo. 
Poznámka k položce: Především materiál, výrobky a zařízení vyplývající z návodů výrobců na stavbu dodaných materiálů, výrobků a zařízení. Dále náklady na přizpůsobování instalovaných materiálů, výrobků a zařízení ostatním technickým zařízením stavby i její stavební části, atd. Také se jedná o veškerý a většinou běžný drobný materiál,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dle smlouvy o dílo.</t>
  </si>
  <si>
    <t>38</t>
  </si>
  <si>
    <t>R005X2695090</t>
  </si>
  <si>
    <t>Ostatní stavební, montážní, pomocné a doplňkové práce v potřebném rozsahu pro řádné dokončení díla</t>
  </si>
  <si>
    <t>Poznámka k položce: Především stavební, montážní, pomocné a doplňkové práce vyplývající z návodů výrobců dodavatelem zvolených a na stavbu dodaných materiálů výrobků a zařízení.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dle smlouvy o dílo. 
Poznámka k položce: Především stavební, montážní, pomocné a doplňkové práce vyplývající z návodů výrobců dodavatelem zvolených a na stavbu dodaných materiálů výrobků a zařízení.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dle smlouvy o dílo. 
Poznámka k položce: Především stavební, montážní, pomocné a doplňkové práce vyplývající z návodů výrobců dodavatelem zvolených a na stavbu dodaných materiálů výrobků a zařízení.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dle smlouvy o dílo.</t>
  </si>
  <si>
    <t>39</t>
  </si>
  <si>
    <t>R742X2611020</t>
  </si>
  <si>
    <t>Provedení kontroly a zaměření stávajícího stavu zařízení a rozvodů a zařízení ostatních slaboproudých systémů ŽST (pro rozvody informačního systému - IS)</t>
  </si>
  <si>
    <t>Poznámka k položce: Provedení kontroly a zaměření stávajícího stavu zařízení a rozvodů a zařízení systému ŽST včetně vypracování protokolu o výsledcích zjištění se zaměřením na zjištění skutečného stavu pro budoucí návaznosti na místní předpis o provádění kontrol funkčnosti zařízení jako celek včetně vyplývajících návrhů na řešení. 
Poznámka k položce: Provedení kontroly a zaměření stávajícího stavu zařízení a rozvodů a zařízení systému ŽST včetně vypracování protokolu o výsledcích zjištění se zaměřením na zjištění skutečného stavu pro budoucí návaznosti na místní předpis o provádění kontrol funkčnosti zařízení jako celek včetně vyplývajících návrhů na řešení. 
Poznámka k položce: Provedení kontroly a zaměření stávajícího stavu zařízení a rozvodů a zařízení systému ŽST včetně vypracování protokolu o výsledcích zjištění se zaměřením na zjištění skutečného stavu pro budoucí návaznosti na místní předpis o provádění kontrol funkčnosti zařízení jako celek včetně vyplývajících návrhů na řešení.</t>
  </si>
  <si>
    <t>40</t>
  </si>
  <si>
    <t>R742X2611030</t>
  </si>
  <si>
    <t>Rozpracování plánu demontáží a montáží v rámci stavby a zachování hlavních funkčních stavů ostatních zařízení ŽST.</t>
  </si>
  <si>
    <t>Poznámka k položce: Plán demontáží v rámci stavebních prací 
Poznámka k položce: Plán demontáží v rámci stavebních prací 
Poznámka k položce: Plán demontáží v rámci stavebních prací</t>
  </si>
  <si>
    <t>41</t>
  </si>
  <si>
    <t>R742X2612050</t>
  </si>
  <si>
    <t>Dodavatelská část - Proměření - závěrečné certifikační měření s protokolem na CD, předávací dokumentace</t>
  </si>
  <si>
    <t>Poznámka k položce: Montážní činnost k uvedení celého systému do provozu 
Poznámka k položce: Montážní činnost k uvedení celého systému do provozu 
Poznámka k položce: Montážní činnost k uvedení celého systému do provozu</t>
  </si>
  <si>
    <t>42</t>
  </si>
  <si>
    <t>R742X2695030</t>
  </si>
  <si>
    <t>Zprovoznění, seřízení a vyzkoušení zařízení</t>
  </si>
  <si>
    <t>hod.</t>
  </si>
  <si>
    <t>8=8.000 [A]</t>
  </si>
  <si>
    <t>Poznámka k položce: Před předáním. Vyhotovení zápisu s popisem postupu zprovoznění, výsledků seřízení, výsledků zkoušek, atd. Zařízení musí být před předáním bez závad. 
Poznámka k položce: Před předáním. Vyhotovení zápisu s popisem postupu zprovoznění, výsledků seřízení, výsledků zkoušek, atd. Zařízení musí být před předáním bez závad. 
Poznámka k položce: Před předáním. Vyhotovení zápisu s popisem postupu zprovoznění, výsledků seřízení, výsledků zkoušek, atd. Zařízení musí být před předáním bez závad.</t>
  </si>
  <si>
    <t>43</t>
  </si>
  <si>
    <t>R742X2695040</t>
  </si>
  <si>
    <t>Zaučení obsluhy</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</si>
  <si>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</si>
  <si>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44</t>
  </si>
  <si>
    <t>R742X2695050</t>
  </si>
  <si>
    <t>Zednické výpomoci</t>
  </si>
  <si>
    <t>Poznámka k položce: komplet 
Poznámka k položce: komplet 
Poznámka k položce: komplet</t>
  </si>
  <si>
    <t>45</t>
  </si>
  <si>
    <t>R742X2695060</t>
  </si>
  <si>
    <t>část celého zařízení, musí být prohlédnuta, přeměřena, vyzkoušena a bude podle vyhlášky vypracována zpráva o výchozí revizi včetně úpravy rozvaděčů.</t>
  </si>
  <si>
    <t>Poznámka k položce: Po dokončení výstavby musí být elektroinstalace podle novelizované vyhlášky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Poznámka k položce: Po dokončení výstavby musí být elektroinstalace podle novelizované vyhlášky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Poznámka k položce: Po dokončení výstavby musí být elektroinstalace podle novelizované vyhlášky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t>
  </si>
  <si>
    <t>46</t>
  </si>
  <si>
    <t>R742X2695070</t>
  </si>
  <si>
    <t>Funkční zkoušky včetně vystavení protokolů o zkouškách zařízení</t>
  </si>
  <si>
    <t>47</t>
  </si>
  <si>
    <t>R742X2695130</t>
  </si>
  <si>
    <t>Dodávka Popisy a označení rozvodů a zařízení</t>
  </si>
  <si>
    <t>Poznámka k položce: Doplňující položka pro popisy a označení především rozvodů stému IS, tak aby byla umožněna snadná orientace v zařízení IS pro obsluhu, údržbu a servis. 
Poznámka k položce: Doplňující položka pro popisy a označení především rozvodů stému IS, tak aby byla umožněna snadná orientace v zařízení IS pro obsluhu, údržbu a servis.</t>
  </si>
  <si>
    <t>48</t>
  </si>
  <si>
    <t>R742X2695131</t>
  </si>
  <si>
    <t>Montáž Popisy a označení rozvodů a zařízení</t>
  </si>
  <si>
    <t>Poznámka k položce: Doplňující položka pro popisy a označení především rozvodů stému IS, tak aby byla umožněna snadná orientace v zařízení IS pro obsluhu, údržbu a servis. 
Poznámka k položce: Doplňující položka pro popisy a označení především rozvodů stému IS, tak aby byla umožněna snadná orientace v zařízení IS pro obsluhu, údržbu a servis. 
Poznámka k položce: Doplňující položka pro popisy a označení především rozvodů stému IS, tak aby byla umožněna snadná orientace v zařízení IS pro obsluhu, údržbu a servis.</t>
  </si>
  <si>
    <t>49</t>
  </si>
  <si>
    <t>R742X2695140</t>
  </si>
  <si>
    <t>Osvědčení bezpečnosti - vyhláška o vyhrazených elektrických zařízeních</t>
  </si>
  <si>
    <t>Poznámka k položce: Včetně vystavení zprávy o revizi s deklarací bezpečného provozu bez závad. Včetně provedení kontroly dle zařazení do tříd a skupin 
Poznámka k položce: Včetně vystavení zprávy o revizi s deklarací bezpečného provozu bez závad. Včetně provedení kontroly dle zařazení do tříd a skupin 
Poznámka k položce: Včetně vystavení zprávy o revizi s deklarací bezpečného provozu bez závad. Včetně provedení kontroly dle zařazení do tříd a skupin</t>
  </si>
  <si>
    <t>50</t>
  </si>
  <si>
    <t>R940X2695010</t>
  </si>
  <si>
    <t>Zřízení a odstranění pracovní podlahy dle montáže, např. lešení, pomocné lešení, práce na žebříku, práce na plošině atd. - dle potřeb montáže-mimo jiné dle NV č</t>
  </si>
  <si>
    <t>Zřízení a odstranění pracovní podlahy dle montáže, např. lešení, pomocné lešení, práce na žebříku, práce na plošině atd. - dle potřeb montáže-mimo jiné dle NV č. 362/2005 Sb.</t>
  </si>
  <si>
    <t>Poznámka k položce: mimo jiné dle NV č. 362/2005 Sb. 
Poznámka k položce: mimo jiné dle NV č. 362/2005 Sb. 
Poznámka k položce: mimo jiné dle NV č. 362/2005 Sb.</t>
  </si>
  <si>
    <t xml:space="preserve">  SO 65-71-65.J</t>
  </si>
  <si>
    <t>Jiné sdělovací zařízení</t>
  </si>
  <si>
    <t>SO 65-71-65.J</t>
  </si>
  <si>
    <t>2.2*1.5 Přepočtené koeficientem množství=3.300 [A] 
Celkem: 3.3=3.300 [B]</t>
  </si>
  <si>
    <t>1.2*1.5 Přepočtené koeficientem množství=1.800 [A] 
Celkem: 1.8=1.800 [B]</t>
  </si>
  <si>
    <t>0.5*1.5 Přepočtené koeficientem množství=0.750 [A] 
Celkem: 0.75=0.750 [B]</t>
  </si>
  <si>
    <t>0.1*1.5 Přepočtené koeficientem množství=0.150 [A] 
Celkem: 0.15=0.150 [B]</t>
  </si>
  <si>
    <t>0.4*1.5 Přepočtené koeficientem množství=0.600 [A] 
Celkem: 0.6=0.600 [B]</t>
  </si>
  <si>
    <t>1*1.5 Přepočtené koeficientem množství=1.500 [A] 
Celkem: 1.5=1.500 [B]</t>
  </si>
  <si>
    <t>1.5*1.5 Přepočtené koeficientem množství=2.250 [A] 
Celkem: 2.25=2.250 [B]</t>
  </si>
  <si>
    <t>D32</t>
  </si>
  <si>
    <t>R742X2731010</t>
  </si>
  <si>
    <t>R742X2731040</t>
  </si>
  <si>
    <t>R742X2731050</t>
  </si>
  <si>
    <t>Odpojí se a zdemontuje stávající rozvod kamerového systému VSS 1.NP. v hale a část v 1.PP, mimo kamer ŽST pro sledování hrany kolejiště. Tyto kamery musí být st</t>
  </si>
  <si>
    <t>Odpojí se a zdemontuje stávající rozvod kamerového systému VSS 1.NP. v hale a část v 1.PP, mimo kamer ŽST pro sledování hrany kolejiště. Tyto kamery musí být stále připojené, jen při stavebních pracích musí být zakryty proti mechanickému poškození, ale musí být stále funkční.</t>
  </si>
  <si>
    <t>32=32.000 [A]</t>
  </si>
  <si>
    <t>Poznámka k položce: Pro zachování nádraží v provozu, a to provizorně dle provádění a navrhovaných prací. V tomto případě se bude provádět 90 % činnosti na demontáži a montáži souvisejících slaboproudých zařízení VSS. 
Poznámka k položce: Pro zachování nádraží v provozu, a to provizorně dle provádění a navrhovaných prací. V tomto případě se bude provádět 90 % činnosti na demontáži a montáži souvisejících slaboproudých zařízení VSS. 
Poznámka k položce: Pro zachování nádraží v provozu, a to provizorně dle provádění a navrhovaných prací. V tomto případě se bude provádět 90 % činnosti na demontáži a montáži souvisejících slaboproudých zařízení VSS.</t>
  </si>
  <si>
    <t>R742X2731060</t>
  </si>
  <si>
    <t>Kompletní zdemontování datových rozvodů DTR včetně rozvaděčů mimo prostory technického zázemí nádraží, to musí být nadále zachované.</t>
  </si>
  <si>
    <t>Poznámka k položce: Pro zachování nádraží v provozu, a to provizorně dle provádění a navrhovaných prací. V tomto případě se bude provádět 90 % činnosti na demontáži a montáži slaboproudých zařízení. 
Poznámka k položce: Pro zachování nádraží v provozu, a to provizorně dle provádění a navrhovaných prací. V tomto případě se bude provádět 90 % činnosti na demontáži a montáži slaboproudých zařízení. 
Poznámka k položce: Pro zachování nádraží v provozu, a to provizorně dle provádění a navrhovaných prací. V tomto případě se bude provádět 90 % činnosti na demontáži a montáži slaboproudých zařízení.</t>
  </si>
  <si>
    <t>R742X2731070</t>
  </si>
  <si>
    <t>Kompletní demontáž kabelový rozvod centrálního času CČ. Včetně odpojení hodin a odpojení ze stávajícího rozvaděče CČ.</t>
  </si>
  <si>
    <t>Poznámka k položce: Demontáže stávajícího centrálního času CČ mimo informačního stávajícího systém.  Stávající zařízení CČ v technologickém zázemí dráhy bude zachováno. Rušené hodiny budou demontovány v rámci stavby (včetně montáže) 
Poznámka k položce: Demontáže stávajícího centrálního času CČ mimo informačního stávajícího systém.  Stávající zařízení CČ v technologickém zázemí dráhy bude zachováno. Rušené hodiny budou demontovány v rámci stavby (včetně montáže) 
Poznámka k položce: Demontáže stávajícího centrálního času CČ mimo informačního stávajícího systém.  Stávající zařízení CČ v technologickém zázemí dráhy bude zachováno. Rušené hodiny budou demontovány v rámci stavby (včetně montáže)</t>
  </si>
  <si>
    <t>R742X2731080</t>
  </si>
  <si>
    <t>Odpojí a uskladní se zařízení pro sluchově postižené v 1.PP., které bude opětně osazeno po stavebních úpravách na nové místo.</t>
  </si>
  <si>
    <t>Poznámka k položce: Demontáž zařízení pro sluchově postižené, uskladnění (pro opětné použití a opětná montáž včetně uvedení do provozu - viz nové montáže). 
Poznámka k položce: Demontáž zařízení pro sluchově postižené, uskladnění (pro opětné použití a opětná montáž včetně uvedení do provozu - viz nové montáže). 
Poznámka k položce: Demontáž zařízení pro sluchově postižené, uskladnění (pro opětné použití a opětná montáž včetně uvedení do provozu - viz nové montáže).</t>
  </si>
  <si>
    <t>D33</t>
  </si>
  <si>
    <t>R742X2732010</t>
  </si>
  <si>
    <t>Poznámka k položce: dodávka a montáž tabulek - štítků umístěných u zařízení ostatních sdělovacích zařízení  s označení nových vývodů ústředen a rozvaděčů DTR, VSS, CČ označení vývodů  - dle výkresů rozvodů ITZ D127_2_104 až D127_2_107 . 
Poznámka k položce: dodávka a montáž tabulek - štítků umístěných u zařízení ostatních sdělovacích zařízení  s označení nových vývodů ústředen a rozvaděčů DTR, VSS, CČ označení vývodů  - dle výkresů rozvodů ITZ D127_2_104 až D127_2_107 . 
Poznámka k položce: dodávka a montáž tabulek - štítků umístěných u zařízení ostatních sdělovacích zařízení  s označení nových vývodů ústředen a rozvaděčů DTR, VSS, CČ označení vývodů  - dle výkresů rozvodů ITZ D127_2_104 až D127_2_107 .</t>
  </si>
  <si>
    <t>R742X2732020</t>
  </si>
  <si>
    <t>Dodávka Požárně odolné průchodky mezi PO úseky</t>
  </si>
  <si>
    <t>Poznámka k položce: Montáž a dodávka požárních typových průchodek pro kabelové rozvody - dle výkresové dokumentace D127 - výkresy D127_2_101 a D127_2_102 půdorysy 1.PP, 1.NP a výkresy PBŘ. V 1.PP je 9x a v1.NP. 3x. Výkres. dokumentace: D127_SO647164_01_2_101; D127_SO647164_01_2_102 
Poznámka k položce: Montáž a dodávka požárních typových průchodek pro kabelové rozvody - dle výkresové dokumentace D127 - výkresy D127_2_101 a D127_2_102 půdorysy 1.PP, 1.NP a výkresy PBŘ. V 1.PP je 9x a v1.NP. 3x. Výkres. dokumentace: D127_SO647164_01_2_101; D127_SO647164_01_2_102 
Poznámka k položce: Montáž a dodávka požárních typových průchodek pro kabelové rozvody - dle výkresové dokumentace D127 - výkresy D127_2_101 a D127_2_102 půdorysy 1.PP, 1.NP a výkresy PBŘ. V 1.PP je 9x a v1.NP. 3x. Výkres. dokumentace: D127_SO647164_01_2_101; D127_SO647164_01_2_102</t>
  </si>
  <si>
    <t>R742X2732021</t>
  </si>
  <si>
    <t>R742X2732030</t>
  </si>
  <si>
    <t>Poznámka k položce: dodávka a montáž nespecifikovaného drobného materiálu - dle výkresů zařízení slaboproudé elektrotechniky dle výkresů podlaží 1.PP, 1.NP a půda 
Poznámka k položce: dodávka a montáž nespecifikovaného drobného materiálu - dle výkresů zařízení slaboproudé elektrotechniky dle výkresů podlaží 1.PP, 1.NP a půda 
Poznámka k položce: dodávka a montáž nespecifikovaného drobného materiálu - dle výkresů zařízení slaboproudé elektrotechniky dle výkresů podlaží 1.PP, 1.NP a půda</t>
  </si>
  <si>
    <t>D34</t>
  </si>
  <si>
    <t>El. rozvody DTR - montáže</t>
  </si>
  <si>
    <t>R742X2733010</t>
  </si>
  <si>
    <t>Doplnění a úprava ve stávajícím datovém rozvaděči RDTR 01_05</t>
  </si>
  <si>
    <t>Poznámka k položce: propojení DTR rozvodů se stávajícím zařízení - montáže místnost ŽST č. 0P19f Výkres. dokumentace: D127_SO647164_01_2_101 
Poznámka k položce: propojení DTR rozvodů se stávajícím zařízení - montáže místnost ŽST č. 0P19f Výkres. dokumentace: D127_SO647164_01_2_101 
Poznámka k položce: propojení DTR rozvodů se stávajícím zařízení - montáže místnost ŽST č. 0P19f Výkres. dokumentace: D127_SO647164_01_2_101</t>
  </si>
  <si>
    <t>R742X2733020</t>
  </si>
  <si>
    <t>Osazení nového rozvaděče RDTR 02_06 typu 42U s perforovanými dvířky</t>
  </si>
  <si>
    <t>Poznámka k položce: montáž nového rozvaděče DTR - místnost ŽST č. 0P19f Výkres. dokumentace: D127_SO647164_01_2_101 
Poznámka k položce: montáž nového rozvaděče DTR - místnost ŽST č. 0P19f Výkres. dokumentace: D127_SO647164_01_2_101 
Poznámka k položce: montáž nového rozvaděče DTR - místnost ŽST č. 0P19f Výkres. dokumentace: D127_SO647164_01_2_101</t>
  </si>
  <si>
    <t>R742X2733030</t>
  </si>
  <si>
    <t>Osazení nového rozvaděče RDTR 03_01 typu 22U+22U s perforovanými dvířky</t>
  </si>
  <si>
    <t>Poznámka k položce: montáž nového rozvaděče DTR - místnost ŽST č. 1P05b Výkres. dokumentace: D127_SO647164_01_2_102 
Poznámka k položce: montáž nového rozvaděče DTR - místnost ŽST č. 1P05b Výkres. dokumentace: D127_SO647164_01_2_102 
Poznámka k položce: montáž nového rozvaděče DTR - místnost ŽST č. 1P05b Výkres. dokumentace: D127_SO647164_01_2_102</t>
  </si>
  <si>
    <t>R742X2733040</t>
  </si>
  <si>
    <t>Osazení nového rozvaděče RDTR 03_03 zakončení na svorkové krabici</t>
  </si>
  <si>
    <t>Poznámka k položce: montáž nového rozvaděče DTR - místnost ŽST - půda Výkres. dokumentace: D127_SO647164_01_2_103 
Poznámka k položce: montáž nového rozvaděče DTR - místnost ŽST - půda Výkres. dokumentace: D127_SO647164_01_2_103 
Poznámka k položce: montáž nového rozvaděče DTR - místnost ŽST - půda Výkres. dokumentace: D127_SO647164_01_2_103</t>
  </si>
  <si>
    <t>R742X2733050</t>
  </si>
  <si>
    <t>Uložení datových optických kabelů LAN do chrániček</t>
  </si>
  <si>
    <t>425=425.000 [A]</t>
  </si>
  <si>
    <t>Poznámka k položce: Montážní práce uložení optických kabelů DTR - dle výkresů sdělovací zařízení - DTR 1.PP, 1.NP a půdy a schéma hlavních rozvodů DTR 2_006 
Poznámka k položce: Montážní práce uložení optických kabelů DTR - dle výkresů sdělovací zařízení - DTR 1.PP, 1.NP a půdy a schéma hlavních rozvodů DTR 2_006 
Poznámka k položce: Montážní práce uložení optických kabelů DTR - dle výkresů sdělovací zařízení - DTR 1.PP, 1.NP a půdy a schéma hlavních rozvodů DTR 2_006</t>
  </si>
  <si>
    <t>R742X2733060</t>
  </si>
  <si>
    <t>Propojení datové sítě do výtahu</t>
  </si>
  <si>
    <t>Poznámka k položce: montážní práce - připojení metalického kabelu sítě DTR do výtahu  - dle výkresů sdělovací zařízení - DTR 1.PP, 1.NP a půdy a zapojovacích tabulek DTR Výkres. dokumentace: D127_SO647164_01_2_101; D127_SO647164_01_2_102 
Poznámka k položce: montážní práce - připojení metalického kabelu sítě DTR do výtahu  - dle výkresů sdělovací zařízení - DTR 1.PP, 1.NP a půdy a zapojovacích tabulek DTR Výkres. dokumentace: D127_SO647164_01_2_101; D127_SO647164_01_2_102 
Poznámka k položce: montážní práce - připojení metalického kabelu sítě DTR do výtahu  - dle výkresů sdělovací zařízení - DTR 1.PP, 1.NP a půdy a zapojovacích tabulek DTR Výkres. dokumentace: D127_SO647164_01_2_101; D127_SO647164_01_2_102</t>
  </si>
  <si>
    <t>R742X2733070</t>
  </si>
  <si>
    <t>Připojení datové sítě pro jízdenkového automatu</t>
  </si>
  <si>
    <t>2=2.000 [A]</t>
  </si>
  <si>
    <t>Poznámka k položce: montážní práce - připojení metalického kabelu sítě DTR do automatu  - dle výkresů sdělovací zařízení - DTR 1.PP, 1.NP a půdy a zapojovacích tabulek DTR Výkres. dokumentace: D127_SO647164_01_2_102 
Poznámka k položce: montážní práce - připojení metalického kabelu sítě DTR do automatu  - dle výkresů sdělovací zařízení - DTR 1.PP, 1.NP a půdy a zapojovacích tabulek DTR Výkres. dokumentace: D127_SO647164_01_2_102 
Poznámka k položce: montážní práce - připojení metalického kabelu sítě DTR do automatu  - dle výkresů sdělovací zařízení - DTR 1.PP, 1.NP a půdy a zapojovacích tabulek DTR Výkres. dokumentace: D127_SO647164_01_2_102</t>
  </si>
  <si>
    <t>R742X2733080</t>
  </si>
  <si>
    <t>Připojení datového rozvodu pro mincovní automat</t>
  </si>
  <si>
    <t>Poznámka k položce: montážní práce - připojení metalického kabelu sítě DTR do automatu  - dle výkresů sdělovací zařízení - DTR 1.PP, 1.NP a půdy a zapojovacích tabulek DTR Výkres. dokumentace: D127_SO647164_01_2_101 
Poznámka k položce: montážní práce - připojení metalického kabelu sítě DTR do automatu  - dle výkresů sdělovací zařízení - DTR 1.PP, 1.NP a půdy a zapojovacích tabulek DTR Výkres. dokumentace: D127_SO647164_01_2_101 
Poznámka k položce: montážní práce - připojení metalického kabelu sítě DTR do automatu  - dle výkresů sdělovací zařízení - DTR 1.PP, 1.NP a půdy a zapojovacích tabulek DTR Výkres. dokumentace: D127_SO647164_01_2_101</t>
  </si>
  <si>
    <t>R742X2733090</t>
  </si>
  <si>
    <t>Datové připojení do systému DTR a uvedení do provozu WiFi v hale</t>
  </si>
  <si>
    <t>Poznámka k položce: Montážní práce spojené s uvedením do provozu systém DTR objektu nádraží. Výkres. dokumentace: D127_SO647164_01_2_102 
Poznámka k položce: Montážní práce spojené s uvedením do provozu systém DTR objektu nádraží. Výkres. dokumentace: D127_SO647164_01_2_102 
Poznámka k položce: Montážní práce spojené s uvedením do provozu systém DTR objektu nádraží. Výkres. dokumentace: D127_SO647164_01_2_102</t>
  </si>
  <si>
    <t>R742X2733100</t>
  </si>
  <si>
    <t>Připojení rozvaděčů DTR na svorkovnici ekvipotenciálního pospojení EP vodičem CYA 16mm2 zž</t>
  </si>
  <si>
    <t>D35</t>
  </si>
  <si>
    <t>datové rozvody a zařízení - DTR</t>
  </si>
  <si>
    <t>R742X2734011</t>
  </si>
  <si>
    <t>Montáž kompletních datových zásuvek</t>
  </si>
  <si>
    <t>7=7.000 [A] 
23=23.000 [B] 
Celkem: 7+23=30.000 [C]</t>
  </si>
  <si>
    <t>Poznámka k položce: Kompletní dodávka a montáž přístrojů - viz výkresy zařízení slaboproudé elektrotechniky s DTR půdorysy 1.PP, 1.NP, půdy Výkres. dokumentace: D127_SO647164_01_2_101; D127_SO647164_01_2_102 
Poznámka k položce: Kompletní dodávka a montáž přístrojů - viz výkresy zařízení slaboproudé elektrotechniky s DTR půdorysy 1.PP, 1.NP, půdy Výkres. dokumentace: D127_SO647164_01_2_101; D127_SO647164_01_2_102 
Poznámka k položce: Kompletní dodávka a montáž přístrojů - viz výkresy zařízení slaboproudé elektrotechniky s DTR půdorysy 1.PP, 1.NP, půdy Výkres. dokumentace: D127_SO647164_01_2_101; D127_SO647164_01_2_102</t>
  </si>
  <si>
    <t>R742X2734010</t>
  </si>
  <si>
    <t>Dodávka kompletní datové dvojzásuvky včetně krabice pro datové zásuvky 2xRJ452 pro nástěnnou montáž se záclonkou datová + datový konektor Cat. 6</t>
  </si>
  <si>
    <t>23=23.000 [A]</t>
  </si>
  <si>
    <t>Poznámka k položce: Kompletní dodávka a montáž přístrojů - viz výkresy zařízení slaboproudé elektrotechniky s DTR půdorysy 1.PP, 1.NP, půdy Výkres. dokumentace: D127_SO647164_01_2_101; D127_SO647164_01_2_102 
Poznámka k položce: Kompletní dodávka a montáž přístrojů - viz výkresy zařízení slaboproudé elektrotechniky s DTR půdorysy 1.PP, 1.NP, půdy Výkres. dokumentace: D127_SO647164_01_2_101; D127_SO647164_01_2_102</t>
  </si>
  <si>
    <t>R742X2734020</t>
  </si>
  <si>
    <t>Dodávka kompletní datové jednoduché zásuvky včetně krabice pro datové zásuvky 1xRJ452 pro nástěnnou montáž se záclonkou datová + datový konektor Cat. 7a</t>
  </si>
  <si>
    <t>R742X2734030</t>
  </si>
  <si>
    <t>Dodávka  kompletní telefonní jednoduché zásuvky včetně krabice a zásuvky pro montáž pod omítku</t>
  </si>
  <si>
    <t>Poznámka k položce: Kompletní dodávka a montáž přístrojů - viz výkresy zařízení slaboproudé elektrotechniky s DTR půdorysy 
Poznámka k položce: Kompletní dodávka a montáž přístrojů - viz výkresy zařízení slaboproudé elektrotechniky s DTR půdorysy 
Poznámka k položce: Kompletní dodávka a montáž přístrojů - viz výkresy zařízení slaboproudé elektrotechniky s DTR půdorysy</t>
  </si>
  <si>
    <t>R742X2734031</t>
  </si>
  <si>
    <t>montáž kompletní telefonní jednoduché zásuvky včetně krabice a zásuvky pro montáž pod omítku</t>
  </si>
  <si>
    <t>R742X2734040</t>
  </si>
  <si>
    <t>Dodávka telefonního přístroje - kompatibilní s typovými požadavky ŽST</t>
  </si>
  <si>
    <t>Poznámka k položce: Kompletní dodávka a montáž přístrojů - viz výkresy zařízení slaboproudé elektrotechniky s DTR půdorysy D 127_2_102 (1P04a, 1P04b) Výkres. dokumentace: D127_SO647164_01_2_102 
Poznámka k položce: Kompletní dodávka a montáž přístrojů - viz výkresy zařízení slaboproudé elektrotechniky s DTR půdorysy D 127_2_102 (1P04a, 1P04b) Výkres. dokumentace: D127_SO647164_01_2_102 
Poznámka k položce: Kompletní dodávka a montáž přístrojů - viz výkresy zařízení slaboproudé elektrotechniky s DTR půdorysy D 127_2_102 (1P04a, 1P04b) Výkres. dokumentace: D127_SO647164_01_2_102</t>
  </si>
  <si>
    <t>R742X2734041</t>
  </si>
  <si>
    <t>montáž telefonního přístroje - kompatibilní s typovými požadavky ŽST</t>
  </si>
  <si>
    <t>R742X2734050</t>
  </si>
  <si>
    <t>Dodávka datového metalického kabelu Cat 6 U/UTP 4x2x0,5 - stíněný (montáž je včetně uložení v trase do chrániček).</t>
  </si>
  <si>
    <t>2080=2 080.000 [A]</t>
  </si>
  <si>
    <t>Poznámka k položce: dodávka a montáže - připojení metalického kabelu sítě DTR  - dle výkresů sdělovací zařízení - DTR 1.PP, 1.NP a půdy a zapojovacích tabulek DTR 
Poznámka k položce: dodávka a montáže - připojení metalického kabelu sítě DTR  - dle výkresů sdělovací zařízení - DTR 1.PP, 1.NP a půdy a zapojovacích tabulek DTR 
Poznámka k položce: dodávka a montáže - připojení metalického kabelu sítě DTR  - dle výkresů sdělovací zařízení - DTR 1.PP, 1.NP a půdy a zapojovacích tabulek DTR</t>
  </si>
  <si>
    <t>R742X2734051</t>
  </si>
  <si>
    <t>montáž datového metalického kabelu Cat 6 U/UTP 4x2x0,5 - stíněný (montáž je včetně uložení v trase do chrániček).</t>
  </si>
  <si>
    <t>R742X2734060</t>
  </si>
  <si>
    <t>Montáž kabelu SYKFY 10x2x0,5 včetně uložení a zakončení v rozvaděčích.</t>
  </si>
  <si>
    <t>140=140.000 [A]</t>
  </si>
  <si>
    <t>Poznámka k položce: dodávka a montáže - připojení kabelu sítě DTR  - dle výkresů sdělovací zařízení - DTR 1.PP, 1.NP a půdy Pro připojování telefonních přístrojů 
Poznámka k položce: dodávka a montáže - připojení kabelu sítě DTR  - dle výkresů sdělovací zařízení - DTR 1.PP, 1.NP a půdy Pro připojování telefonních přístrojů 
Poznámka k položce: dodávka a montáže - připojení kabelu sítě DTR  - dle výkresů sdělovací zařízení - DTR 1.PP, 1.NP a půdy Pro připojování telefonních přístrojů</t>
  </si>
  <si>
    <t>34121056</t>
  </si>
  <si>
    <t>kabel sdělovací stíněný laminovanou Al fólií s příložným Cu drátem jádro Cu plné izolace PVC plášť PVC 100V (SYKFY) 10x2x0,5mm2</t>
  </si>
  <si>
    <t>R742X2734070</t>
  </si>
  <si>
    <t>Montáž kabelu SYKFY 4x2x0,5 včetně uložení a zakončení v rozvaděči a v telefonní zásuvce.</t>
  </si>
  <si>
    <t>70=70.000 [A]</t>
  </si>
  <si>
    <t>34121120</t>
  </si>
  <si>
    <t>kabel sdělovací stíněný laminovanou Al fólií s příložným Cu drátem jádro Cu plné izolace PVC plášť PVC 100V (SYKFY) 4x2x0,5mm2</t>
  </si>
  <si>
    <t>R742X2734080</t>
  </si>
  <si>
    <t>propojení telefonní linky z RDTR 02_06 do stávajícího TEL. rozvaděče.</t>
  </si>
  <si>
    <t>Poznámka k položce: propojení telefonní linky 
Poznámka k položce: propojení telefonní linky 
Poznámka k položce: propojení telefonní linky</t>
  </si>
  <si>
    <t>R742X2734090</t>
  </si>
  <si>
    <t>Dodávka a montáž datového optického kabelu LAN MOK SM 9/125 - 12 vl včetně ukončení.</t>
  </si>
  <si>
    <t>Poznámka k položce: dodávka a montáž optických kabelů DTR - dle výkresů sdělovací zařízení - DTR 1.PP, 1.NP a půdy a schéma hlavních rozvodů DTR 2_006 
Poznámka k položce: dodávka a montáž optických kabelů DTR - dle výkresů sdělovací zařízení - DTR 1.PP, 1.NP a půdy a schéma hlavních rozvodů DTR 2_006 
Poznámka k položce: dodávka a montáž optických kabelů DTR - dle výkresů sdělovací zařízení - DTR 1.PP, 1.NP a půdy a schéma hlavních rozvodů DTR 2_006</t>
  </si>
  <si>
    <t>R742X2734100</t>
  </si>
  <si>
    <t>Dodávka telefonního kabelu - MPFK4S-BAL BLACK, 4xAWG28 BRGY - (montáž je včetně ulžení v trase do kabelových žlabů a lišt).</t>
  </si>
  <si>
    <t>Poznámka k položce: dodávka a montáže - připojení kabelu sítě - dle výkresů sdělovací zařízení a zapojovacích tabulek DTR 
Poznámka k položce: dodávka a montáže - připojení kabelu sítě - dle výkresů sdělovací zařízení a zapojovacích tabulek DTR 
Poznámka k položce: dodávka a montáže - připojení kabelu sítě - dle výkresů sdělovací zařízení a zapojovacích tabulek DTR</t>
  </si>
  <si>
    <t>R742X2734101</t>
  </si>
  <si>
    <t>montáž telefonního kabelu - MPFK4S-BAL BLACK, 4xAWG28 BRGY - (montáž je včetně ulžení v trase do kabelových žlabů a lišt).</t>
  </si>
  <si>
    <t>R742X2734110</t>
  </si>
  <si>
    <t>Montáž kabelu CYA 16 mm2 zž (H07V-K)</t>
  </si>
  <si>
    <t>75=75.000 [A]</t>
  </si>
  <si>
    <t>Poznámka k položce: Kabel pospojení PE - přivést z místa hlavní svorkovnice EP. objektu 
Poznámka k položce: Kabel pospojení PE - přivést z místa hlavní svorkovnice EP. objektu 
Poznámka k položce: Kabel pospojení PE - přivést z místa hlavní svorkovnice EP. objektu</t>
  </si>
  <si>
    <t>34141029</t>
  </si>
  <si>
    <t>vodič propojovací flexibilní jádro Cu lanované izolace PVC 450/750V (H07V-K) 1x16mm2</t>
  </si>
  <si>
    <t>R742X2734120</t>
  </si>
  <si>
    <t>Dodávka  kabelu NYY-J 3x2,5 mm2</t>
  </si>
  <si>
    <t>50=50.000 [A]</t>
  </si>
  <si>
    <t>Poznámka k položce: připojovací kabel rozvaděče R-DTR 
Poznámka k položce: připojovací kabel rozvaděče R-DTR 
Poznámka k položce: připojovací kabel rozvaděče R-DTR</t>
  </si>
  <si>
    <t>R742X2734121</t>
  </si>
  <si>
    <t>montáž kabelu NYY-J 3x2,5 mm2</t>
  </si>
  <si>
    <t>R742X2734130</t>
  </si>
  <si>
    <t>Elektroinstalační trubka ohebná 2320/LPE-1, vč. uložení, komplet</t>
  </si>
  <si>
    <t>Poznámka k položce: Dodávka a montáž trubek do prostor bez  mechanického poškození - dle výkresů slaboproudé elektrotechniky DTR  1.PP  a 1.NP. 
Poznámka k položce: Dodávka a montáž trubek do prostor bez  mechanického poškození - dle výkresů slaboproudé elektrotechniky DTR  1.PP  a 1.NP. 
Poznámka k položce: Dodávka a montáž trubek do prostor bez  mechanického poškození - dle výkresů slaboproudé elektrotechniky DTR  1.PP  a 1.NP.</t>
  </si>
  <si>
    <t>51</t>
  </si>
  <si>
    <t>R742X2734140</t>
  </si>
  <si>
    <t>Uložení kabelů včetně uchycení do žlabů v chráničkách pod podlahou a stropech</t>
  </si>
  <si>
    <t>Poznámka k položce: ostatní montážní práce uložení kabelů - dle výkresů slaboproudé elektrotechniky DTR  1.PP  a 1.NP. 
Poznámka k položce: ostatní montážní práce uložení kabelů - dle výkresů slaboproudé elektrotechniky DTR  1.PP  a 1.NP. 
Poznámka k položce: ostatní montážní práce uložení kabelů - dle výkresů slaboproudé elektrotechniky DTR  1.PP  a 1.NP.</t>
  </si>
  <si>
    <t>52</t>
  </si>
  <si>
    <t>R742X2734150</t>
  </si>
  <si>
    <t>Uložení kabelů včetně uchycení do elektroinstalačních lišt, včetně lišt vkládacích</t>
  </si>
  <si>
    <t>48=48.000 [A]</t>
  </si>
  <si>
    <t>53</t>
  </si>
  <si>
    <t>R742X2734160</t>
  </si>
  <si>
    <t>Naprogramování PC sítě včetně oživení</t>
  </si>
  <si>
    <t>Poznámka k položce: Montážní a programátorská činnost pro zprovoznění DTR sítí 
Poznámka k položce: Montážní a programátorská činnost pro zprovoznění DTR sítí 
Poznámka k položce: Montážní a programátorská činnost pro zprovoznění DTR sítí</t>
  </si>
  <si>
    <t>54</t>
  </si>
  <si>
    <t>R742X2734170</t>
  </si>
  <si>
    <t>Ostatní nespecifikované instalační materiál, konektory, kryty, spojovací materiály apod.</t>
  </si>
  <si>
    <t>Poznámka k položce: dodávka a montáž nespecifikovaného drobného materiálu - dle výkresů slaboproudé elektrotechniky DTR  1.PP  a 1.NP. 
Poznámka k položce: dodávka a montáž nespecifikovaného drobného materiálu - dle výkresů slaboproudé elektrotechniky DTR  1.PP  a 1.NP. 
Poznámka k položce: dodávka a montáž nespecifikovaného drobného materiálu - dle výkresů slaboproudé elektrotechniky DTR  1.PP  a 1.NP.</t>
  </si>
  <si>
    <t>55</t>
  </si>
  <si>
    <t>R742X2734180</t>
  </si>
  <si>
    <t>Pancéřové chráničky, elektroinstalační PVC lišty včetně příslušenství a přístrojových krabic upevňovací spojovací materiál apod.</t>
  </si>
  <si>
    <t>25=25.000 [A]</t>
  </si>
  <si>
    <t>Poznámka k položce: Dodávka a montáž chrániček do prostor bez  mechanického poškození - dle výkresů slaboproudé elektrotechniky DTR  1.PP  a 1.NP. 
Poznámka k položce: Dodávka a montáž chrániček do prostor bez  mechanického poškození - dle výkresů slaboproudé elektrotechniky DTR  1.PP  a 1.NP. 
Poznámka k položce: Dodávka a montáž chrániček do prostor bez  mechanického poškození - dle výkresů slaboproudé elektrotechniky DTR  1.PP  a 1.NP.</t>
  </si>
  <si>
    <t>56</t>
  </si>
  <si>
    <t>R742X2734190</t>
  </si>
  <si>
    <t>Připojení rozvaděče na ochranu pospojení PE</t>
  </si>
  <si>
    <t>Poznámka k položce: Provedení ochranného pospojení veškerého k tomu určeného zařízení přes k tomu vyznačené místo - dle výkresů slaboproudé elektrotechniky DTR  1.PP  a 1.NP. 
Poznámka k položce: Provedení ochranného pospojení veškerého k tomu určeného zařízení přes k tomu vyznačené místo - dle výkresů slaboproudé elektrotechniky DTR  1.PP  a 1.NP. 
Poznámka k položce: Provedení ochranného pospojení veškerého k tomu určeného zařízení přes k tomu vyznačené místo - dle výkresů slaboproudé elektrotechniky DTR  1.PP  a 1.NP.</t>
  </si>
  <si>
    <t>57</t>
  </si>
  <si>
    <t>R742X2734200</t>
  </si>
  <si>
    <t>Dodavatelská část - Proměření - závěrečné certifikační měření s protokolem na CD, revize, dodavatelská dokumentace, projekt skutečného provedení, předávací doku</t>
  </si>
  <si>
    <t>Dodavatelská část - Proměření - závěrečné certifikační měření s protokolem na CD, revize, dodavatelská dokumentace, projekt skutečného provedení, předávací dokumentace</t>
  </si>
  <si>
    <t>Poznámka k položce: Montážní činnost související se zprovozněním DTR sítí - pouze u datové sítě 
Poznámka k položce: Montážní činnost související se zprovozněním DTR sítí - pouze u datové sítě 
Poznámka k položce: Montážní činnost související se zprovozněním DTR sítí - pouze u datové sítě</t>
  </si>
  <si>
    <t>58</t>
  </si>
  <si>
    <t>R742X2734210</t>
  </si>
  <si>
    <t>Kompletace zařízení DTR a uvedení do provozu</t>
  </si>
  <si>
    <t>Poznámka k položce: Montážní činnost související se zprovozněním DTR sítí - kompletací - pouze u datové sítě 
Poznámka k položce: Montážní činnost související se zprovozněním DTR sítí - kompletací - pouze u datové sítě 
Poznámka k položce: Montážní činnost související se zprovozněním DTR sítí - kompletací - pouze u datové sítě</t>
  </si>
  <si>
    <t>59</t>
  </si>
  <si>
    <t>R742X2734220</t>
  </si>
  <si>
    <t>Nespecifikované položky spojené s úpravami kompletního zařízení DTR</t>
  </si>
  <si>
    <t>Poznámka k položce: dodávka a montáž ostatního nespecifikovaného drobného materiálu, který není specifikován u navržených el. materiálů a zařízení - dle výkresů zařízení  - D127_2_101 až D127_2_103. 
Poznámka k položce: dodávka a montáž ostatního nespecifikovaného drobného materiálu, který není specifikován u navržených el. materiálů a zařízení - dle výkresů zařízení  - D127_2_101 až D127_2_103. 
Poznámka k položce: dodávka a montáž ostatního nespecifikovaného drobného materiálu, který není specifikován u navržených el. materiálů a zařízení - dle výkresů zařízení  - D127_2_101 až D127_2_103.</t>
  </si>
  <si>
    <t>60</t>
  </si>
  <si>
    <t>R742X2734230</t>
  </si>
  <si>
    <t>Kabelový žlab neděrovaný NKZN 100x250 vč oblouků, vík, spojek, podpěr a upevnění.</t>
  </si>
  <si>
    <t>65=65.000 [A]</t>
  </si>
  <si>
    <t>Poznámka k položce: dodávka a montáž žlabu - dle výkresů slaboproudé elektrotechniky DTR  1.PP  a 1.NP. 
Poznámka k položce: dodávka a montáž žlabu - dle výkresů slaboproudé elektrotechniky DTR  1.PP  a 1.NP. 
Poznámka k položce: dodávka a montáž žlabu - dle výkresů slaboproudé elektrotechniky DTR  1.PP  a 1.NP.</t>
  </si>
  <si>
    <t>D36</t>
  </si>
  <si>
    <t>rozvaděč "RDTR-02_06"</t>
  </si>
  <si>
    <t>61</t>
  </si>
  <si>
    <t>R742X2735010</t>
  </si>
  <si>
    <t>Rozvaděč 19", stojanový, 42U 2000x800x900 - komplet</t>
  </si>
  <si>
    <t>Poznámka k položce: Dodávka a montáž zařízení samotné datové  rozvaděčové skříně označené 'RDTR-02_06' - nový datový rozvaděč ve stávajícím technologickém zázemí m.č. 0P19f - dle zapojovacích tabulek DTR a hlavního schéma rozvodů DTR 2_006, které jsou součástí PD. Výkres. dokumentace: D127_SO647164_01_2_101; D127_SO647164_01_2_106 
Poznámka k položce: Dodávka a montáž zařízení samotné datové  rozvaděčové skříně označené 'RDTR-02_06' - nový datový rozvaděč ve stávajícím technologickém zázemí m.č. 0P19f - dle zapojovacích tabulek DTR a hlavního schéma rozvodů DTR 2_006, které jsou součástí PD. Výkres. dokumentace: D127_SO647164_01_2_101; D127_SO647164_01_2_106 
Poznámka k položce: Dodávka a montáž zařízení samotné datové  rozvaděčové skříně označené 'RDTR-02_06' - nový datový rozvaděč ve stávajícím technologickém zázemí m.č. 0P19f - dle zapojovacích tabulek DTR a hlavního schéma rozvodů DTR 2_006, které jsou součástí PD. Výkres. dokumentace: D127_SO647164_01_2_101; D127_SO647164_01_2_106</t>
  </si>
  <si>
    <t>62</t>
  </si>
  <si>
    <t>R742X2735020</t>
  </si>
  <si>
    <t>Ventilační jednotka do rozvaděče 1U se čtyřmi ventilátory</t>
  </si>
  <si>
    <t>Poznámka k položce: Dodávka a montáž zařízení datového rozvaděče 'RDTR-02_06' 
Poznámka k položce: Dodávka a montáž zařízení datového rozvaděče 'RDTR-02_06' 
Poznámka k položce: Dodávka a montáž zařízení datového rozvaděče 'RDTR-02_06'</t>
  </si>
  <si>
    <t>63</t>
  </si>
  <si>
    <t>R742X2735030</t>
  </si>
  <si>
    <t>Vyvazovací panel 2U, kovový</t>
  </si>
  <si>
    <t>64</t>
  </si>
  <si>
    <t>R742X2735040</t>
  </si>
  <si>
    <t>19" Patch propojovací panel 24 potů, 24xRJ45/u , Cat.7a - 1U</t>
  </si>
  <si>
    <t>65</t>
  </si>
  <si>
    <t>R742X2735050</t>
  </si>
  <si>
    <t>Propojovací panel telefonní 19", 8xRJ45/u, 0,5U Cat.6 - osazení pro 1U</t>
  </si>
  <si>
    <t>66</t>
  </si>
  <si>
    <t>R742X2735060</t>
  </si>
  <si>
    <t>Optická vana výsuvná 24xSC/SC - 1U včetně kazet</t>
  </si>
  <si>
    <t>67</t>
  </si>
  <si>
    <t>R742X2735070</t>
  </si>
  <si>
    <t>Rám optického panelu 2U</t>
  </si>
  <si>
    <t>68</t>
  </si>
  <si>
    <t>R742X2735080</t>
  </si>
  <si>
    <t>Panel 12p - včetně připojení v rámu optického panel SC, 12p.</t>
  </si>
  <si>
    <t>69</t>
  </si>
  <si>
    <t>R742X2735090</t>
  </si>
  <si>
    <t>Optické převodníky - konvertor - WDM převodník optika /metalika s rychlostí portů 10/100Mbps, SM/SC</t>
  </si>
  <si>
    <t>70</t>
  </si>
  <si>
    <t>R742X2735100</t>
  </si>
  <si>
    <t>Optické sváry, spojky, ochrana svárů, konektory</t>
  </si>
  <si>
    <t>71</t>
  </si>
  <si>
    <t>R742X2735110</t>
  </si>
  <si>
    <t>Osvětlovací jednotka magnetická 19" - LED 0.5U</t>
  </si>
  <si>
    <t>72</t>
  </si>
  <si>
    <t>R742X2735120</t>
  </si>
  <si>
    <t>Propojovací kabel UTP2,5m</t>
  </si>
  <si>
    <t>73</t>
  </si>
  <si>
    <t>R742X2735130</t>
  </si>
  <si>
    <t>Propojovací kabel UTP1,5m</t>
  </si>
  <si>
    <t>74</t>
  </si>
  <si>
    <t>R742X2735140</t>
  </si>
  <si>
    <t>Optické pigtaily ST 50/125 OM3</t>
  </si>
  <si>
    <t>75</t>
  </si>
  <si>
    <t>R742X2735150</t>
  </si>
  <si>
    <t>Optické patch kabely ST-ST 50/125 OM3 2m</t>
  </si>
  <si>
    <t>76</t>
  </si>
  <si>
    <t>R742X2735160</t>
  </si>
  <si>
    <t>Výsuvná polička 1U</t>
  </si>
  <si>
    <t>77</t>
  </si>
  <si>
    <t>R742X2735170</t>
  </si>
  <si>
    <t>Oko kabelové pro uzemnění rozvaděče</t>
  </si>
  <si>
    <t>78</t>
  </si>
  <si>
    <t>R742X2735180</t>
  </si>
  <si>
    <t>Napájecí lišta 8xCZ zásuvka, bleskojistka, 3x1,5mm 2m kabel CZ-DE - 2U</t>
  </si>
  <si>
    <t>79</t>
  </si>
  <si>
    <t>R742X2735190</t>
  </si>
  <si>
    <t>Konektory RJ včetně instalace</t>
  </si>
  <si>
    <t>80=80.000 [A]</t>
  </si>
  <si>
    <t>80</t>
  </si>
  <si>
    <t>R742X2735200</t>
  </si>
  <si>
    <t>Ostatní propojovací materiál metalických rozvodů</t>
  </si>
  <si>
    <t>81</t>
  </si>
  <si>
    <t>R742X2735210</t>
  </si>
  <si>
    <t>Optické spojky SC včetně uchycení kabelu a optického sváru</t>
  </si>
  <si>
    <t>82</t>
  </si>
  <si>
    <t>R742X2735220</t>
  </si>
  <si>
    <t>Ethernetová přepěťová ochrana</t>
  </si>
  <si>
    <t>Poznámka k položce: Dodávka a montáž zařízení datového rozvaděče 'RDTR-02_05'.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uzemnění na druhé straně a 2 šrouby pro připojení ke kartě F50-PRO. 
Poznámka k položce: Dodávka a montáž zařízení datového rozvaděče 'RDTR-02_05'.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uzemnění na druhé straně a 2 šrouby pro připojení ke kartě F50-PRO. 
Poznámka k položce: Dodávka a montáž zařízení datového rozvaděče 'RDTR-02_05'.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uzemnění na druhé straně a 2 šrouby pro připojení ke kartě F50-PRO.</t>
  </si>
  <si>
    <t>83</t>
  </si>
  <si>
    <t>R742X2735230</t>
  </si>
  <si>
    <t>Podstavec stojanových rozvaděčů standart 100x800x900 mm</t>
  </si>
  <si>
    <t>Poznámka k položce: Dodávka a montáž samotného podstavce rozvaděče - zařízení datového rozvaděče 'RDTR-02_06' 
Poznámka k položce: Dodávka a montáž samotného podstavce rozvaděče - zařízení datového rozvaděče 'RDTR-02_06' 
Poznámka k položce: Dodávka a montáž samotného podstavce rozvaděče - zařízení datového rozvaděče 'RDTR-02_06'</t>
  </si>
  <si>
    <t>84</t>
  </si>
  <si>
    <t>R742X2735240</t>
  </si>
  <si>
    <t>Ukončení kabelu SYKFY 10x2x0,5</t>
  </si>
  <si>
    <t>Poznámka k položce: Montáž - ukončení kabelu v datovém rozvaděči 'RDTR-02_06' 
Poznámka k položce: Montáž - ukončení kabelu v datovém rozvaděči 'RDTR-02_06' 
Poznámka k položce: Montáž - ukončení kabelu v datovém rozvaděči 'RDTR-02_06'</t>
  </si>
  <si>
    <t>85</t>
  </si>
  <si>
    <t>R742X2735250</t>
  </si>
  <si>
    <t>Montáž roz. včetně připojení a ostatního propoj. a spoj. materiálu</t>
  </si>
  <si>
    <t>Poznámka k položce: dodávka a montáž nespecifikovaného drobného materiálu souvisejícího s datovým rozvaděčem 'RDTR-02_06', dělení rozvodů na část ŽST a část veřejnou - komerční 
Poznámka k položce: dodávka a montáž nespecifikovaného drobného materiálu souvisejícího s datovým rozvaděčem 'RDTR-02_06', dělení rozvodů na část ŽST a část veřejnou - komerční 
Poznámka k položce: dodávka a montáž nespecifikovaného drobného materiálu souvisejícího s datovým rozvaděčem 'RDTR-02_06', dělení rozvodů na část ŽST a část veřejnou - komerční</t>
  </si>
  <si>
    <t>D37</t>
  </si>
  <si>
    <t>rozvaděč "RDTR-03_01"</t>
  </si>
  <si>
    <t>86</t>
  </si>
  <si>
    <t>R742X2736010</t>
  </si>
  <si>
    <t>Rozvaděč 19", stojanový dělený, - dvoubox 22U+22U 2105x600x600 - komplet</t>
  </si>
  <si>
    <t>Poznámka k položce: Dodávka a montáž zařízení samotné datové  dělené rozvaděčové skříně označené 'RDTR-03_01' - nový datový rozvaděč v nové místnosti 1.NP. č.1P05b - dle zapojovacích tabulek DTR a hlavního schéma rozvodů DTR 2_006, které jsou součástí PD. Výkres. dokumentace: D127_SO647164_01_2_102; D127_SO647164_01_2_106 
Poznámka k položce: Dodávka a montáž zařízení samotné datové  dělené rozvaděčové skříně označené 'RDTR-03_01' - nový datový rozvaděč v nové místnosti 1.NP. č.1P05b - dle zapojovacích tabulek DTR a hlavního schéma rozvodů DTR 2_006, které jsou součástí PD. Výkres. dokumentace: D127_SO647164_01_2_102; D127_SO647164_01_2_106 
Poznámka k položce: Dodávka a montáž zařízení samotné datové  dělené rozvaděčové skříně označené 'RDTR-03_01' - nový datový rozvaděč v nové místnosti 1.NP. č.1P05b - dle zapojovacích tabulek DTR a hlavního schéma rozvodů DTR 2_006, které jsou součástí PD. Výkres. dokumentace: D127_SO647164_01_2_102; D127_SO647164_01_2_106</t>
  </si>
  <si>
    <t>87</t>
  </si>
  <si>
    <t>R742X2736020</t>
  </si>
  <si>
    <t>Poznámka k položce: Dodávka a montáž zařízení datového rozvaděče 'RDTR-03_01' - dle typů kompatibilní s instalací v ŽST. 
Poznámka k položce: Dodávka a montáž zařízení datového rozvaděče 'RDTR-03_01' - dle typů kompatibilní s instalací v ŽST. 
Poznámka k položce: Dodávka a montáž zařízení datového rozvaděče 'RDTR-03_01' - dle typů kompatibilní s instalací v ŽST.</t>
  </si>
  <si>
    <t>88</t>
  </si>
  <si>
    <t>R742X2736030</t>
  </si>
  <si>
    <t>89</t>
  </si>
  <si>
    <t>R742X2736040</t>
  </si>
  <si>
    <t>19" Patch propojovací panel 24 potů, 24xRJ45/u , Cat.6 - 1U</t>
  </si>
  <si>
    <t>90</t>
  </si>
  <si>
    <t>R742X2736050</t>
  </si>
  <si>
    <t>Propojovací panel telefonní 19", 8xRJ45/u, 0,5U, Cat.6 - komplet 1U</t>
  </si>
  <si>
    <t>91</t>
  </si>
  <si>
    <t>R742X2736060</t>
  </si>
  <si>
    <t>92</t>
  </si>
  <si>
    <t>R742X2736070</t>
  </si>
  <si>
    <t>93</t>
  </si>
  <si>
    <t>R742X2736080</t>
  </si>
  <si>
    <t>94</t>
  </si>
  <si>
    <t>R742X2736090</t>
  </si>
  <si>
    <t>95</t>
  </si>
  <si>
    <t>R742X2736100</t>
  </si>
  <si>
    <t>96</t>
  </si>
  <si>
    <t>R742X2736110</t>
  </si>
  <si>
    <t>97</t>
  </si>
  <si>
    <t>R742X2736120</t>
  </si>
  <si>
    <t>98</t>
  </si>
  <si>
    <t>R742X2736130</t>
  </si>
  <si>
    <t>60=60.000 [A]</t>
  </si>
  <si>
    <t>99</t>
  </si>
  <si>
    <t>R742X2736140</t>
  </si>
  <si>
    <t>100</t>
  </si>
  <si>
    <t>R742X2736150</t>
  </si>
  <si>
    <t>101</t>
  </si>
  <si>
    <t>R742X2736160</t>
  </si>
  <si>
    <t>102</t>
  </si>
  <si>
    <t>R742X2736170</t>
  </si>
  <si>
    <t>103</t>
  </si>
  <si>
    <t>R742X2736180</t>
  </si>
  <si>
    <t>104</t>
  </si>
  <si>
    <t>R742X2736190</t>
  </si>
  <si>
    <t>100=100.000 [A]</t>
  </si>
  <si>
    <t>105</t>
  </si>
  <si>
    <t>R742X2736200</t>
  </si>
  <si>
    <t>106</t>
  </si>
  <si>
    <t>R742X2736210</t>
  </si>
  <si>
    <t>107</t>
  </si>
  <si>
    <t>R742X2736220</t>
  </si>
  <si>
    <t>Poznámka k položce: Dodávka a montáž zařízení datového rozvaděče 'RDTR-03_01'.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uzemnění na druhé straně a 2 šrouby pro připojení ke kartě F50-PRO. 
Poznámka k položce: Dodávka a montáž zařízení datového rozvaděče 'RDTR-03_01'.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uzemnění na druhé straně a 2 šrouby pro připojení ke kartě F50-PRO. 
Poznámka k položce: Dodávka a montáž zařízení datového rozvaděče 'RDTR-03_01'.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uzemnění na druhé straně a 2 šrouby pro připojení ke kartě F50-PRO.</t>
  </si>
  <si>
    <t>108</t>
  </si>
  <si>
    <t>R742X2736230</t>
  </si>
  <si>
    <t>Záložní zdroj UPS 1050 VA</t>
  </si>
  <si>
    <t>Poznámka k položce: dodávka a montáž 
Poznámka k položce: dodávka a montáž 
Poznámka k položce: dodávka a montáž</t>
  </si>
  <si>
    <t>109</t>
  </si>
  <si>
    <t>R742X2736240</t>
  </si>
  <si>
    <t>Poznámka k položce: Dodávka a montáž samotného podstavce rozvaděče - zařízení datového rozvaděče 'RDTR-03_01' 
Poznámka k položce: Dodávka a montáž samotného podstavce rozvaděče - zařízení datového rozvaděče 'RDTR-03_01' 
Poznámka k položce: Dodávka a montáž samotného podstavce rozvaděče - zařízení datového rozvaděče 'RDTR-03_01'</t>
  </si>
  <si>
    <t>110</t>
  </si>
  <si>
    <t>R742X2736250</t>
  </si>
  <si>
    <t>Poznámka k položce: Montáž - ukončení kabelu v datovém rozvaděči 'RDTR-03_01' 
Poznámka k položce: Montáž - ukončení kabelu v datovém rozvaděči 'RDTR-03_01' 
Poznámka k položce: Montáž - ukončení kabelu v datovém rozvaděči 'RDTR-03_01'</t>
  </si>
  <si>
    <t>111</t>
  </si>
  <si>
    <t>R742X2736260</t>
  </si>
  <si>
    <t>Ukončení kabelu SYKFY 40x2x0,5</t>
  </si>
  <si>
    <t>112</t>
  </si>
  <si>
    <t>R742X2736270</t>
  </si>
  <si>
    <t>Poznámka k položce: dodávka a montáž nespecifikovaného drobného materiálu souvisejícího s datovým rozvaděčem 'RDTR-03_01', dělení rozvodů na část ŽST a část veřejnou - komerční 
Poznámka k položce: dodávka a montáž nespecifikovaného drobného materiálu souvisejícího s datovým rozvaděčem 'RDTR-03_01', dělení rozvodů na část ŽST a část veřejnou - komerční 
Poznámka k položce: dodávka a montáž nespecifikovaného drobného materiálu souvisejícího s datovým rozvaděčem 'RDTR-03_01', dělení rozvodů na část ŽST a část veřejnou - komerční</t>
  </si>
  <si>
    <t>D38</t>
  </si>
  <si>
    <t>rozvaděč "RDTR-03_03"</t>
  </si>
  <si>
    <t>113</t>
  </si>
  <si>
    <t>R742X2737010</t>
  </si>
  <si>
    <t>R19" venkovní rozvaděč 9U - 501 mm x 600 mm x 600 mm , krytí IP55, dveře plechové včetně podpůrné ocelové konstrukce nástěnná montáž</t>
  </si>
  <si>
    <t>Poznámka k položce: Dodávka a montáž zařízení samotné datové  dělené rozvaděčové skříně označené 'RDTR-03_03' - nový datový rozvaděč na půdě, dle schéma rozvodů DTR 2_006, které jsou součástí PD. Výkres. dokumentace: D127_SO647164_01_2_103; D127_SO647164_01_2_106 
Poznámka k položce: Dodávka a montáž zařízení samotné datové  dělené rozvaděčové skříně označené 'RDTR-03_03' - nový datový rozvaděč na půdě, dle schéma rozvodů DTR 2_006, které jsou součástí PD. Výkres. dokumentace: D127_SO647164_01_2_103; D127_SO647164_01_2_106 
Poznámka k položce: Dodávka a montáž zařízení samotné datové  dělené rozvaděčové skříně označené 'RDTR-03_03' - nový datový rozvaděč na půdě, dle schéma rozvodů DTR 2_006, které jsou součástí PD. Výkres. dokumentace: D127_SO647164_01_2_103; D127_SO647164_01_2_106</t>
  </si>
  <si>
    <t>114</t>
  </si>
  <si>
    <t>R742X2737020</t>
  </si>
  <si>
    <t>Poznámka k položce: Dodávka a montáž zařízení datového rozvaděče 'RDTR-03_03' - dle typů kompatibilní s instalací v ŽST. 
Poznámka k položce: Dodávka a montáž zařízení datového rozvaděče 'RDTR-03_03' - dle typů kompatibilní s instalací v ŽST. 
Poznámka k položce: Dodávka a montáž zařízení datového rozvaděče 'RDTR-03_03' - dle typů kompatibilní s instalací v ŽST.</t>
  </si>
  <si>
    <t>115</t>
  </si>
  <si>
    <t>R742X2737030</t>
  </si>
  <si>
    <t>116</t>
  </si>
  <si>
    <t>R742X2737040</t>
  </si>
  <si>
    <t>117</t>
  </si>
  <si>
    <t>R742X2737050</t>
  </si>
  <si>
    <t>118</t>
  </si>
  <si>
    <t>R742X2737060</t>
  </si>
  <si>
    <t>119</t>
  </si>
  <si>
    <t>R742X2737070</t>
  </si>
  <si>
    <t>120</t>
  </si>
  <si>
    <t>R742X2737080</t>
  </si>
  <si>
    <t>121</t>
  </si>
  <si>
    <t>R742X2737090</t>
  </si>
  <si>
    <t>122</t>
  </si>
  <si>
    <t>R742X2737100</t>
  </si>
  <si>
    <t>Poznámka k položce: dodávka a montáž nespecifikovaného drobného materiálu souvisejícího s datovým rozvaděčem 'RDTR 03_03. 
Poznámka k položce: dodávka a montáž nespecifikovaného drobného materiálu souvisejícího s datovým rozvaděčem 'RDTR 03_03. 
Poznámka k položce: dodávka a montáž nespecifikovaného drobného materiálu souvisejícího s datovým rozvaděčem 'RDTR 03_03.</t>
  </si>
  <si>
    <t>D39</t>
  </si>
  <si>
    <t>El. rozvody VSS - demontáže a montáže</t>
  </si>
  <si>
    <t>123</t>
  </si>
  <si>
    <t>R742X2738010</t>
  </si>
  <si>
    <t>V rekonstruované části objektu celé 1.NP. a v části 1.PP se odpojí a zdemontují - odpojí se od stávajícího systému VSS objektu mimo kamer hlídání hran kolejišť</t>
  </si>
  <si>
    <t>V rekonstruované části objektu celé 1.NP. a v části 1.PP se odpojí a zdemontují - odpojí se od stávajícího systému VSS objektu mimo kamer hlídání hran kolejišť ŽST (nástupišť).</t>
  </si>
  <si>
    <t>Poznámka k položce: Všeobecná položka pro odpojení a demontáže stávajícího kamerového objektového systém - kamery v rekonstruovaných prostorách nádraží 1.PP a 1.NP. Přitom musí být stále plně funkční  kolejový kamerový systém sledující hrany nástupišť - viz výkres schéma VSS D127_2_104 
Poznámka k položce: Všeobecná položka pro odpojení a demontáže stávajícího kamerového objektového systém - kamery v rekonstruovaných prostorách nádraží 1.PP a 1.NP. Přitom musí být stále plně funkční  kolejový kamerový systém sledující hrany nástupišť - viz výkres schéma VSS D127_2_104 
Poznámka k položce: Všeobecná položka pro odpojení a demontáže stávajícího kamerového objektového systém - kamery v rekonstruovaných prostorách nádraží 1.PP a 1.NP. Přitom musí být stále plně funkční  kolejový kamerový systém sledující hrany nástupišť - viz výkres schéma VSS D127_2_104</t>
  </si>
  <si>
    <t>124</t>
  </si>
  <si>
    <t>R742X2738020</t>
  </si>
  <si>
    <t>Kompletní montáž nového systému VSS objektu včetně uvedení do provozu</t>
  </si>
  <si>
    <t>Poznámka k položce: Položka pro kompletní montáže nového systému VSS včetně uvedení systému VSS do provozu včetně dalších funkčních zkoušek 
Poznámka k položce: Položka pro kompletní montáže nového systému VSS včetně uvedení systému VSS do provozu včetně dalších funkčních zkoušek 
Poznámka k položce: Položka pro kompletní montáže nového systému VSS včetně uvedení systému VSS do provozu včetně dalších funkčních zkoušek</t>
  </si>
  <si>
    <t>125</t>
  </si>
  <si>
    <t>R742X2738030</t>
  </si>
  <si>
    <t>Připojení zařízení VSS na páteřní switch a propojení digitálního videorekordéru se záznamových zařízením přes LAN vedení se stávající ústřednou propojenou přes</t>
  </si>
  <si>
    <t>Připojení zařízení VSS na páteřní switch a propojení digitálního videorekordéru se záznamových zařízením přes LAN vedení se stávající ústřednou propojenou přes stávající DDTS ŽST</t>
  </si>
  <si>
    <t>Poznámka k položce: Kompletní montáže - nové propojení záznamového samostatného zařízení VSS na zařízení DDTS nového systému VSS dle výkresu VSS 2_004 
Poznámka k položce: Kompletní montáže - nové propojení záznamového samostatného zařízení VSS na zařízení DDTS nového systému VSS dle výkresu VSS 2_004 
Poznámka k položce: Kompletní montáže - nové propojení záznamového samostatného zařízení VSS na zařízení DDTS nového systému VSS dle výkresu VSS 2_004</t>
  </si>
  <si>
    <t>D40</t>
  </si>
  <si>
    <t>rozvody a zařízení - VSS</t>
  </si>
  <si>
    <t>126</t>
  </si>
  <si>
    <t>R742X2739010</t>
  </si>
  <si>
    <t>1/2,8" Den/Noc IP CMOS IR antivandal dome kamera pro vnitřní i venkovní použití (IP67), dosvit IR max. 30 m, WDR 120 dB, varifokální objektiv 2.8 mm, rozlišení</t>
  </si>
  <si>
    <t>1/2,8" Den/Noc IP CMOS IR antivandal dome kamera pro vnitřní i venkovní použití (IP67), dosvit IR max. 30 m, WDR 120 dB, varifokální objektiv 2.8 mm, rozlišení 1080p/960p/720p, 25 fps, citlivost 0.028 lx/ 0 lx (IR on), mechanický IR filtr, kompenzace protisvětla (volitelné zóny), AES, AGC, komprese H.264/MJPEG/H.264+, detekce pohybu, 3D DNR, Onvif ProfilS, napájení 12V DC / PoE, Max. 5,5W</t>
  </si>
  <si>
    <t>Poznámka k položce: Dodávka a montáž vnitřní kamery pro pokladny - osazení kamery dle výkresů sdělovací zařízení - VSS 1.PP, 1.NP a půdy a výkresu - schéma VSS D127_2_104, kde jsou kamery umístěné Výkres. dokumentace: D127_SO647164_01_2_101; D127_SO647164_01_2_102; D127_SO647164_01_2_104 
Poznámka k položce: Dodávka a montáž vnitřní kamery pro pokladny - osazení kamery dle výkresů sdělovací zařízení - VSS 1.PP, 1.NP a půdy a výkresu - schéma VSS D127_2_104, kde jsou kamery umístěné Výkres. dokumentace: D127_SO647164_01_2_101; D127_SO647164_01_2_102; D127_SO647164_01_2_104 
Poznámka k položce: Dodávka a montáž vnitřní kamery pro pokladny - osazení kamery dle výkresů sdělovací zařízení - VSS 1.PP, 1.NP a půdy a výkresu - schéma VSS D127_2_104, kde jsou kamery umístěné Výkres. dokumentace: D127_SO647164_01_2_101; D127_SO647164_01_2_102; D127_SO647164_01_2_104</t>
  </si>
  <si>
    <t>127</t>
  </si>
  <si>
    <t>R742X2739020</t>
  </si>
  <si>
    <t>Poznámka k položce: Dodávka a montáž vnitřní kamery - osazení kamery dle výkresů sdělovací zařízení - VSS 1.PP, 1.NP a půdy a výkresu - schéma VSS D127_2_104, kde jsou kamery umístěné Výkres. dokumentace: D127_SO647164_01_2_101; D127_SO647164_01_2_102; D127_SO647164_01_2_104 
Poznámka k položce: Dodávka a montáž vnitřní kamery - osazení kamery dle výkresů sdělovací zařízení - VSS 1.PP, 1.NP a půdy a výkresu - schéma VSS D127_2_104, kde jsou kamery umístěné Výkres. dokumentace: D127_SO647164_01_2_101; D127_SO647164_01_2_102; D127_SO647164_01_2_104 
Poznámka k položce: Dodávka a montáž vnitřní kamery - osazení kamery dle výkresů sdělovací zařízení - VSS 1.PP, 1.NP a půdy a výkresu - schéma VSS D127_2_104, kde jsou kamery umístěné Výkres. dokumentace: D127_SO647164_01_2_101; D127_SO647164_01_2_102; D127_SO647164_01_2_104</t>
  </si>
  <si>
    <t>128</t>
  </si>
  <si>
    <t>R742X2739030</t>
  </si>
  <si>
    <t>1/3" Den/Noc IP CMOS IR bullet kamera pro venkovní použití (IP67), dosvit IR max. 30 m, digitální WDR, varifokální objektiv 2.8 - 12 mm, úhel záběru 112 - 33,8o</t>
  </si>
  <si>
    <t>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</si>
  <si>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9=9.000 [A]</t>
  </si>
  <si>
    <t>Poznámka k položce: Dodávka a montáž venkovní kamery - osazení kamery dle výkresů sdělovací zařízení -VSS 1.PP, 1.NP a půdy a výkresu - schéma VSS D127_2_104, kde jsou kamery umístěné Výkres. dokumentace: D127_SO647164_01_2_101; D127_SO647164_01_2_102; D127_SO647164_01_2_104 
Poznámka k položce: Dodávka a montáž venkovní kamery - osazení kamery dle výkresů sdělovací zařízení -VSS 1.PP, 1.NP a půdy a výkresu - schéma VSS D127_2_104, kde jsou kamery umístěné Výkres. dokumentace: D127_SO647164_01_2_101; D127_SO647164_01_2_102; D127_SO647164_01_2_104 
Poznámka k položce: Dodávka a montáž venkovní kamery - osazení kamery dle výkresů sdělovací zařízení -VSS 1.PP, 1.NP a půdy a výkresu - schéma VSS D127_2_104, kde jsou kamery umístěné Výkres. dokumentace: D127_SO647164_01_2_101; D127_SO647164_01_2_102; D127_SO647164_01_2_104</t>
  </si>
  <si>
    <t>129</t>
  </si>
  <si>
    <t>R742X2739040</t>
  </si>
  <si>
    <t>Kompletní přepěťová ochrana IP kamer PTF EXT/PoE/Micro pro montáž do krabice</t>
  </si>
  <si>
    <t>Poznámka k položce: dodávka a montáž u venkovních kamer, včetně připojení na PE vedení - VSS 1.PP  - schéma VSS D127_2_104, kde jsou přepěťové ochrany umístěné Výkres. dokumentace: D127_SO647164_01_2_101; D127_SO647164_01_2_102; D127_SO647164_01_2_104 
Poznámka k položce: dodávka a montáž u venkovních kamer, včetně připojení na PE vedení - VSS 1.PP  - schéma VSS D127_2_104, kde jsou přepěťové ochrany umístěné Výkres. dokumentace: D127_SO647164_01_2_101; D127_SO647164_01_2_102; D127_SO647164_01_2_104 
Poznámka k položce: dodávka a montáž u venkovních kamer, včetně připojení na PE vedení - VSS 1.PP  - schéma VSS D127_2_104, kde jsou přepěťové ochrany umístěné Výkres. dokumentace: D127_SO647164_01_2_101; D127_SO647164_01_2_102; D127_SO647164_01_2_104</t>
  </si>
  <si>
    <t>130</t>
  </si>
  <si>
    <t>R742X2739050</t>
  </si>
  <si>
    <t>Dodávka a montáž kabelu NYY-J 3x1,5 mm2</t>
  </si>
  <si>
    <t>Poznámka k položce: dodávka a montáž kabelu - dle výkresů zařízení slaboproudé elektrotechniky - část VSS 
Poznámka k položce: dodávka a montáž kabelu - dle výkresů zařízení slaboproudé elektrotechniky - část VSS 
Poznámka k položce: dodávka a montáž kabelu - dle výkresů zařízení slaboproudé elektrotechniky - část VSS</t>
  </si>
  <si>
    <t>131</t>
  </si>
  <si>
    <t>R742X2739051</t>
  </si>
  <si>
    <t>montáž kabelu NYY-J 3x1,5 mm2</t>
  </si>
  <si>
    <t>132</t>
  </si>
  <si>
    <t>R742X2739060</t>
  </si>
  <si>
    <t>Montážní kovová krabice pro nástěnnou montáž např. bullet kamer</t>
  </si>
  <si>
    <t>Poznámka k položce: Dodávka a montáž krabice pro osazení kamery dle výkresů sdělovací zařízení - VSS 1.PP, 1.NP a půdy - výkresy - schéma VSS D127_2_101 až D127_2_103. Krabice budou umístěné dle potřeby montážní firmy. Výkres. dokumentace: D127_SO647164_01_2_101; D127_SO647164_01_2_102; D127_SO647164_01_2_104 
Poznámka k položce: Dodávka a montáž krabice pro osazení kamery dle výkresů sdělovací zařízení - VSS 1.PP, 1.NP a půdy - výkresy - schéma VSS D127_2_101 až D127_2_103. Krabice budou umístěné dle potřeby montážní firmy. Výkres. dokumentace: D127_SO647164_01_2_101; D127_SO647164_01_2_102; D127_SO647164_01_2_104 
Poznámka k položce: Dodávka a montáž krabice pro osazení kamery dle výkresů sdělovací zařízení - VSS 1.PP, 1.NP a půdy - výkresy - schéma VSS D127_2_101 až D127_2_103. Krabice budou umístěné dle potřeby montážní firmy. Výkres. dokumentace: D127_SO647164_01_2_101; D127_SO647164_01_2_102; D127_SO647164_01_2_104</t>
  </si>
  <si>
    <t>133</t>
  </si>
  <si>
    <t>R742X2739070</t>
  </si>
  <si>
    <t>Montážní kovová krabice pro stropní montáž např. VIR dome kamer</t>
  </si>
  <si>
    <t>134</t>
  </si>
  <si>
    <t>R742X2739080</t>
  </si>
  <si>
    <t>Digitální síťový videorekordér pro záznam obrazu z Eventys IP kamer</t>
  </si>
  <si>
    <t>Poznámka k položce: Síťový 8K videorekordér pro připojení až 32 IP kamer s maximálním rozlišením 32MPx a vstupní datové propustnosti 320Mb/s, výstupní 400Mb/s. Rekordér umožňuje připojení 8x HDD SATA o velikosti až 14TB + 1 externí připojení eSATA. Podpora video komprese je zajištěna pomocí video kodeků H.265/H.265+/H.264/H.264+. Síťové připojení konektory 2x RJ-45 o rychlosti 1Gbps zajišťuje dostatečnou rychlost pro tok dat ze záznamového zařízení do sítě. Video výstup je umožněn konektory 2x VGA, 1xBNC a 2x HDMI při rozlišení až 8K, nechybí ani 3x USB - 2x 2.0, 2x 3.0 dále alarmové a audio vstupy, výstupy pro připojení dalších technologií. Napájení videorekordéru je 230V AC. Provozní teplota -10°C až do +55°C.  Specifické vlastnosti:  Datový tok 320Mb/400Mb - NVR vhodné pro kamery s vysokým rozlišením a pro jejich zobrazení v odpovídající kvalitě Synchronní přehrávání 16 kanálů/4Mpix nebo 32 kanálů/fullHD. Podpora kamer na čtení i SPZ Podpora kamer na počítání lidí Podpora Fisheye kamer Podpora RAID 2x HDMI. Umístění je v m.č. 1P05b - viz výkresy VSS D127_2_102 a D127_2_104. Výkres. dokumentace: D127_SO647164_01_2_104 
Poznámka k položce: Síťový 8K videorekordér pro připojení až 32 IP kamer s maximálním rozlišením 32MPx a vstupní datové propustnosti 320Mb/s, výstupní 400Mb/s. Rekordér umožňuje připojení 8x HDD SATA o velikosti až 14TB + 1 externí připojení eSATA. Podpora video komprese je zajištěna pomocí video kodeků H.265/H.265+/H.264/H.264+. Síťové připojení konektory 2x RJ-45 o rychlosti 1Gbps zajišťuje dostatečnou rychlost pro tok dat ze záznamového zařízení do sítě. Video výstup je umožněn konektory 2x VGA, 1xBNC a 2x HDMI při rozlišení až 8K, nechybí ani 3x USB - 2x 2.0, 2x 3.0 dále alarmové a audio vstupy, výstupy pro připojení dalších technologií. Napájení videorekordéru je 230V AC. Provozní teplota -10°C až do +55°C.  Specifické vlastnosti:  Datový tok 320Mb/400Mb - NVR vhodné pro kamery s vysokým rozlišením a pro jejich zobrazení v odpovídající kvalitě Synchronní přehrávání 16 kanálů/4Mpix nebo 32 kanálů/fullHD. Podpora kamer na čtení i SPZ Podpora kamer na počítání lidí Podpora Fisheye kamer Podpora RAID 2x HDMI. Umístění je v m.č. 1P05b - viz výkresy VSS D127_2_102 a D127_2_104. Výkres. dokumentace: D127_SO647164_01_2_104 
Poznámka k položce: Síťový 8K videorekordér pro připojení až 32 IP kamer s maximálním rozlišením 32MPx a vstupní datové propustnosti 320Mb/s, výstupní 400Mb/s. Rekordér umožňuje připojení 8x HDD SATA o velikosti až 14TB + 1 externí připojení eSATA. Podpora video komprese je zajištěna pomocí video kodeků H.265/H.265+/H.264/H.264+. Síťové připojení konektory 2x RJ-45 o rychlosti 1Gbps zajišťuje dostatečnou rychlost pro tok dat ze záznamového zařízení do sítě. Video výstup je umožněn konektory 2x VGA, 1xBNC a 2x HDMI při rozlišení až 8K, nechybí ani 3x USB - 2x 2.0, 2x 3.0 dále alarmové a audio vstupy, výstupy pro připojení dalších technologií. Napájení videorekordéru je 230V AC. Provozní teplota -10°C až do +55°C.  Specifické vlastnosti:  Datový tok 320Mb/400Mb - NVR vhodné pro kamery s vysokým rozlišením a pro jejich zobrazení v odpovídající kvalitě Synchronní přehrávání 16 kanálů/4Mpix nebo 32 kanálů/fullHD. Podpora kamer na čtení i SPZ Podpora kamer na počítání lidí Podpora Fisheye kamer Podpora RAID 2x HDMI. Umístění je v m.č. 1P05b - viz výkresy VSS D127_2_102 a D127_2_104. Výkres. dokumentace: D127_SO647164_01_2_104</t>
  </si>
  <si>
    <t>135</t>
  </si>
  <si>
    <t>R742X2739090</t>
  </si>
  <si>
    <t>Interní 3.5" disk, kapacita 3 TB, 5900 otáček/min., 64 MB cache, moderní rozhraní SATA 6Gb/s (SATA 3.0), optimalizován pro nepřetržitý záznam z DVR a NVR.</t>
  </si>
  <si>
    <t>Poznámka k položce: Dodávka a montáž disku záznamového zařízení VSS v 1P05b - součást skříně videorekordéru 
Poznámka k položce: Dodávka a montáž disku záznamového zařízení VSS v 1P05b - součást skříně videorekordéru 
Poznámka k položce: Dodávka a montáž disku záznamového zařízení VSS v 1P05b - součást skříně videorekordéru</t>
  </si>
  <si>
    <t>136</t>
  </si>
  <si>
    <t>R742X2739100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</si>
  <si>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</si>
  <si>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</si>
  <si>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Dodávka a montáž monitoru VSS do mč. 0P18 - viz výkresy VSS D127_2_101 a D127_2_104. Výkres. dokumentace: D127_SO647164_01_2_101 
Poznámka k položce: Dodávka a montáž monitoru VSS do mč. 0P18 - viz výkresy VSS D127_2_101 a D127_2_104. Výkres. dokumentace: D127_SO647164_01_2_101 
Poznámka k položce: Dodávka a montáž monitoru VSS do mč. 0P18 - viz výkresy VSS D127_2_101 a D127_2_104. Výkres. dokumentace: D127_SO647164_01_2_101</t>
  </si>
  <si>
    <t>137</t>
  </si>
  <si>
    <t>R742X2739110</t>
  </si>
  <si>
    <t>8 portový 1000Base-T spravovatelný přepínač a konvertor pro průmyslové aplikace. Redundance datového propojení s 300ms zotavením. Web//SNMP management, 64 VLAN</t>
  </si>
  <si>
    <t>8 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</si>
  <si>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dodávka a montáž konvertoru VSS - umístění v samostatné skříni VSS v m.č. 1P05b - výkres VSS D127_2_102 a D127_2_104 Výkres. dokumentace: D127_SO647164_01_2_102; D127_SO647164_01_2_104 
Poznámka k položce: dodávka a montáž konvertoru VSS - umístění v samostatné skříni VSS v m.č. 1P05b - výkres VSS D127_2_102 a D127_2_104 Výkres. dokumentace: D127_SO647164_01_2_102; D127_SO647164_01_2_104 
Poznámka k položce: dodávka a montáž konvertoru VSS - umístění v samostatné skříni VSS v m.č. 1P05b - výkres VSS D127_2_102 a D127_2_104 Výkres. dokumentace: D127_SO647164_01_2_102; D127_SO647164_01_2_104</t>
  </si>
  <si>
    <t>138</t>
  </si>
  <si>
    <t>R742X2739120</t>
  </si>
  <si>
    <t>Připojený monitor na optický propojovací kabel - napojení z digitálního videorekordéru</t>
  </si>
  <si>
    <t>Poznámka k položce: dodávka a montáž VSS monitoru pro on-lain přenos obrazu - dělená obrazovka na cca 10 stálých obrazů v mč. 0P18. 
Poznámka k položce: dodávka a montáž VSS monitoru pro on-lain přenos obrazu - dělená obrazovka na cca 10 stálých obrazů v mč. 0P18. 
Poznámka k položce: dodávka a montáž VSS monitoru pro on-lain přenos obrazu - dělená obrazovka na cca 10 stálých obrazů v mč. 0P18.</t>
  </si>
  <si>
    <t>139</t>
  </si>
  <si>
    <t>R742X2739130</t>
  </si>
  <si>
    <t>Napájecí zdroj pro instalaci na DIN lištu. Výstupní napětí 24V DC, zatížitelnost 40W. Provozní teplota -20 až 70°C.</t>
  </si>
  <si>
    <t>Poznámka k položce: dodávka a montáž napájecího zdroje - součást VSS - součást skříně zařízení VSS - viz výkres VSS D127_2_104 (1P05b). 
Poznámka k položce: dodávka a montáž napájecího zdroje - součást VSS - součást skříně zařízení VSS - viz výkres VSS D127_2_104 (1P05b). 
Poznámka k položce: dodávka a montáž napájecího zdroje - součást VSS - součást skříně zařízení VSS - viz výkres VSS D127_2_104 (1P05b).</t>
  </si>
  <si>
    <t>140</t>
  </si>
  <si>
    <t>R742X2739140</t>
  </si>
  <si>
    <t>Skříň kovová pro umístění videorekordéru</t>
  </si>
  <si>
    <t>Poznámka k položce: dodávka a montáž kovové skříně pro umístění videorekordéru - součást VSS - skříň zařízení VSS - viz výkres VSS D127_2_104 (1P05b). Výkres. dokumentace: D127_SO647164_01_2_104 
Poznámka k položce: dodávka a montáž kovové skříně pro umístění videorekordéru - součást VSS - skříň zařízení VSS - viz výkres VSS D127_2_104 (1P05b). Výkres. dokumentace: D127_SO647164_01_2_104 
Poznámka k položce: dodávka a montáž kovové skříně pro umístění videorekordéru - součást VSS - skříň zařízení VSS - viz výkres VSS D127_2_104 (1P05b). Výkres. dokumentace: D127_SO647164_01_2_104</t>
  </si>
  <si>
    <t>141</t>
  </si>
  <si>
    <t>R742X2739150</t>
  </si>
  <si>
    <t>Skříň kovová pro umístění Switche</t>
  </si>
  <si>
    <t>Poznámka k položce: dodávka a montáž kovové skříně pro umístění Switche - součást VSS - skříň zařízení VSS - viz výkres VSS D127_2_104 (0P17f). 
Poznámka k položce: dodávka a montáž kovové skříně pro umístění Switche - součást VSS - skříň zařízení VSS - viz výkres VSS D127_2_104 (0P17f). 
Poznámka k položce: dodávka a montáž kovové skříně pro umístění Switche - součást VSS - skříň zařízení VSS - viz výkres VSS D127_2_104 (0P17f).</t>
  </si>
  <si>
    <t>142</t>
  </si>
  <si>
    <t>R742X2739160</t>
  </si>
  <si>
    <t>Připojení rozvaděčů na ochranu pospojení PE</t>
  </si>
  <si>
    <t>Poznámka k položce: Provedení ochranného pospojení veškerého k tomu určeného zařízení přes k tomu vyznačené místo - dle výkresů slaboproudé elektrotechniky VSS  1.PP  a 1.NP. 
Poznámka k položce: Provedení ochranného pospojení veškerého k tomu určeného zařízení přes k tomu vyznačené místo - dle výkresů slaboproudé elektrotechniky VSS  1.PP  a 1.NP. 
Poznámka k položce: Provedení ochranného pospojení veškerého k tomu určeného zařízení přes k tomu vyznačené místo - dle výkresů slaboproudé elektrotechniky VSS  1.PP  a 1.NP.</t>
  </si>
  <si>
    <t>143</t>
  </si>
  <si>
    <t>R742X2739170</t>
  </si>
  <si>
    <t>Síťový kabel - typu UTP , drát 4p, Cat. 6, PE plášť, Dca</t>
  </si>
  <si>
    <t>1335=1 335.000 [A]</t>
  </si>
  <si>
    <t>Poznámka k položce: dodávka a montáže - připojení kabelu sítě VSS  - dle výkresů sdělovací zařízení - VSS 1.PP, 1.NP a půdy a výkresu - schéma  2_004 - napájení POE 
Poznámka k položce: dodávka a montáže - připojení kabelu sítě VSS  - dle výkresů sdělovací zařízení - VSS 1.PP, 1.NP a půdy a výkresu - schéma  2_004 - napájení POE 
Poznámka k položce: dodávka a montáže - připojení kabelu sítě VSS  - dle výkresů sdělovací zařízení - VSS 1.PP, 1.NP a půdy a výkresu - schéma  2_004 - napájení POE</t>
  </si>
  <si>
    <t>144</t>
  </si>
  <si>
    <t>R742X2739180</t>
  </si>
  <si>
    <t>Poznámka k položce: Dodávka a montáž trubek do prostor bez  mechanického poškození - dle výkresů slaboproudé elektrotechniky VSS  1.PP  a 1.NP. 
Poznámka k položce: Dodávka a montáž trubek do prostor bez  mechanického poškození - dle výkresů slaboproudé elektrotechniky VSS  1.PP  a 1.NP. 
Poznámka k položce: Dodávka a montáž trubek do prostor bez  mechanického poškození - dle výkresů slaboproudé elektrotechniky VSS  1.PP  a 1.NP.</t>
  </si>
  <si>
    <t>145</t>
  </si>
  <si>
    <t>R742X2739190</t>
  </si>
  <si>
    <t>Poznámka k položce: ostatní montážní práce uložení kabelů - dle výkresů slaboproudé elektrotechniky VSS  1.PP  a 1.NP. 
Poznámka k položce: ostatní montážní práce uložení kabelů - dle výkresů slaboproudé elektrotechniky VSS  1.PP  a 1.NP. 
Poznámka k položce: ostatní montážní práce uložení kabelů - dle výkresů slaboproudé elektrotechniky VSS  1.PP  a 1.NP.</t>
  </si>
  <si>
    <t>146</t>
  </si>
  <si>
    <t>R742X2739200</t>
  </si>
  <si>
    <t>147</t>
  </si>
  <si>
    <t>R742X2739210</t>
  </si>
  <si>
    <t>Naprogramování VSS zařízení včetně oživení</t>
  </si>
  <si>
    <t>Poznámka k položce: Montážní a programátorská činnost pro zprovoznění VSS sítí 
Poznámka k položce: Montážní a programátorská činnost pro zprovoznění VSS sítí 
Poznámka k položce: Montážní a programátorská činnost pro zprovoznění VSS sítí</t>
  </si>
  <si>
    <t>148</t>
  </si>
  <si>
    <t>R742X2739220</t>
  </si>
  <si>
    <t>Poznámka k položce: dodávka a montáž nespecifikovaného drobného materiálu - dle výkresů slaboproudé elektrotechniky VSS  1.PP  a 1.NP. 
Poznámka k položce: dodávka a montáž nespecifikovaného drobného materiálu - dle výkresů slaboproudé elektrotechniky VSS  1.PP  a 1.NP. 
Poznámka k položce: dodávka a montáž nespecifikovaného drobného materiálu - dle výkresů slaboproudé elektrotechniky VSS  1.PP  a 1.NP.</t>
  </si>
  <si>
    <t>149</t>
  </si>
  <si>
    <t>R742X2739230</t>
  </si>
  <si>
    <t>Poznámka k položce: Dodávka a montáž chrániček do prostor bez  mechanického poškození - dle výkresů slaboproudé elektrotechniky VSS  1.PP  a 1.NP. 
Poznámka k položce: Dodávka a montáž chrániček do prostor bez  mechanického poškození - dle výkresů slaboproudé elektrotechniky VSS  1.PP  a 1.NP. 
Poznámka k položce: Dodávka a montáž chrániček do prostor bez  mechanického poškození - dle výkresů slaboproudé elektrotechniky VSS  1.PP  a 1.NP.</t>
  </si>
  <si>
    <t>150</t>
  </si>
  <si>
    <t>R742X2739240</t>
  </si>
  <si>
    <t>Kompletace zařízení VSS a uvedení do provozu</t>
  </si>
  <si>
    <t>Poznámka k položce: Montážní činnost související se zprovozněním VSS sítí - kompletací - pouze u datové sítě 
Poznámka k položce: Montážní činnost související se zprovozněním VSS sítí - kompletací - pouze u datové sítě 
Poznámka k položce: Montážní činnost související se zprovozněním VSS sítí - kompletací - pouze u datové sítě</t>
  </si>
  <si>
    <t>151</t>
  </si>
  <si>
    <t>R742X2739250</t>
  </si>
  <si>
    <t>Kompletace zařízení VSS</t>
  </si>
  <si>
    <t>Poznámka k položce: Montážní činnost související se zprovozněním VSS sítí 
Poznámka k položce: Montážní činnost související se zprovozněním VSS sítí 
Poznámka k položce: Montážní činnost související se zprovozněním VSS sítí</t>
  </si>
  <si>
    <t>152</t>
  </si>
  <si>
    <t>R742X2739260</t>
  </si>
  <si>
    <t>Nespecifikované položky spojené s úpravami kompletního zařízení VSS</t>
  </si>
  <si>
    <t>Poznámka k položce: dodávka a montáž nespecifikovaného drobného materiálu - položky spojené s úpravami kompletního zařízení VSS - dle výkresů slaboproudé elektrotechniky VSS  1.PP  a 1.NP. 
Poznámka k položce: dodávka a montáž nespecifikovaného drobného materiálu - položky spojené s úpravami kompletního zařízení VSS - dle výkresů slaboproudé elektrotechniky VSS  1.PP  a 1.NP. 
Poznámka k položce: dodávka a montáž nespecifikovaného drobného materiálu - položky spojené s úpravami kompletního zařízení VSS - dle výkresů slaboproudé elektrotechniky VSS  1.PP  a 1.NP.</t>
  </si>
  <si>
    <t>D41</t>
  </si>
  <si>
    <t>rozvody a zařízení - centrálního času - CČ</t>
  </si>
  <si>
    <t>153</t>
  </si>
  <si>
    <t>R742X2740010</t>
  </si>
  <si>
    <t>Připojení nových rozvodů hodin CČ</t>
  </si>
  <si>
    <t>Poznámka k položce: Montáže - Připojení nových rozvodů hodin - centrálního času na nový rozvaděč CČ umístěný v mč. 0P19f - nové mateční centrálně řízené hodiny v ŽST. Výkres. dokumentace: D127_SO647164_01_2_101; D127_SO647164_01_2_103 
Poznámka k položce: Montáže - Připojení nových rozvodů hodin - centrálního času na nový rozvaděč CČ umístěný v mč. 0P19f - nové mateční centrálně řízené hodiny v ŽST. Výkres. dokumentace: D127_SO647164_01_2_101; D127_SO647164_01_2_103 
Poznámka k položce: Montáže - Připojení nových rozvodů hodin - centrálního času na nový rozvaděč CČ umístěný v mč. 0P19f - nové mateční centrálně řízené hodiny v ŽST. Výkres. dokumentace: D127_SO647164_01_2_101; D127_SO647164_01_2_103</t>
  </si>
  <si>
    <t>154</t>
  </si>
  <si>
    <t>R742X2740020</t>
  </si>
  <si>
    <t>Osazení matečních hodin a příprava pro propojení na centrální čas ŽST</t>
  </si>
  <si>
    <t>Poznámka k položce: Dodávka a montáž kompletních matečních hodin CČ. Časová základna s přesností ±90sec/rok (±0,246sec/den při 20°C). Hodiny je možno doplnit o přijímač časového rádiového signálu DCF . Přijímač je s dobrým příjmem a vylepšenou odolností proti rušení po napájení. Je zajištěna automatická změna L/Z času i při výpadku DCF (nebo i trvalém provozu bez DCF ). Optická kontrola příjmu správného telegramu DCF. přenos dat do PC přes RS232. Hodiny jsou zabudovány v plastové krabičce s čelním otevíracím krytem. Svorkovnice je umístěna ve spodní části a má plombovatelnou krytku. Jsou určeny k montáži na stěnu. Kabeláž se připojuje přes průchodky ve spodní nebo zadní části hodin. Jsou určeny do vnitřních prostor s provozní teplotou 0 ÷ +40°C. Krytí IP 40 (anténa DCF IP 20), rozměr hodin 238 x 185 x 115 mm (šxvxh). Výkres. dokumentace: D127_SO647164_01_2_103 
Poznámka k položce: Dodávka a montáž kompletních matečních hodin CČ. Časová základna s přesností ±90sec/rok (±0,246sec/den při 20°C). Hodiny je možno doplnit o přijímač časového rádiového signálu DCF . Přijímač je s dobrým příjmem a vylepšenou odolností proti rušení po napájení. Je zajištěna automatická změna L/Z času i při výpadku DCF (nebo i trvalém provozu bez DCF ). Optická kontrola příjmu správného telegramu DCF. přenos dat do PC přes RS232. Hodiny jsou zabudovány v plastové krabičce s čelním otevíracím krytem. Svorkovnice je umístěna ve spodní části a má plombovatelnou krytku. Jsou určeny k montáži na stěnu. Kabeláž se připojuje přes průchodky ve spodní nebo zadní části hodin. Jsou určeny do vnitřních prostor s provozní teplotou 0 ÷ +40°C. Krytí IP 40 (anténa DCF IP 20), rozměr hodin 238 x 185 x 115 mm (šxvxh). Výkres. dokumentace: D127_SO647164_01_2_103 
Poznámka k položce: Dodávka a montáž kompletních matečních hodin CČ. Časová základna s přesností ±90sec/rok (±0,246sec/den při 20°C). Hodiny je možno doplnit o přijímač časového rádiového signálu DCF . Přijímač je s dobrým příjmem a vylepšenou odolností proti rušení po napájení. Je zajištěna automatická změna L/Z času i při výpadku DCF (nebo i trvalém provozu bez DCF ). Optická kontrola příjmu správného telegramu DCF. přenos dat do PC přes RS232. Hodiny jsou zabudovány v plastové krabičce s čelním otevíracím krytem. Svorkovnice je umístěna ve spodní části a má plombovatelnou krytku. Jsou určeny k montáži na stěnu. Kabeláž se připojuje přes průchodky ve spodní nebo zadní části hodin. Jsou určeny do vnitřních prostor s provozní teplotou 0 ÷ +40°C. Krytí IP 40 (anténa DCF IP 20), rozměr hodin 238 x 185 x 115 mm (šxvxh). Výkres. dokumentace: D127_SO647164_01_2_103</t>
  </si>
  <si>
    <t>155</t>
  </si>
  <si>
    <t>R742X2740030</t>
  </si>
  <si>
    <t>Připojení kabelového komunikačního vodiče na svorky nových hodin</t>
  </si>
  <si>
    <t>Poznámka k položce: montáž - připojení komunikačních vodičů na svorky nových hodin CĆ., viz výkresy 1.PP, 1.NP a půdy 
Poznámka k položce: montáž - připojení komunikačních vodičů na svorky nových hodin CĆ., viz výkresy 1.PP, 1.NP a půdy 
Poznámka k položce: montáž - připojení komunikačních vodičů na svorky nových hodin CĆ., viz výkresy 1.PP, 1.NP a půdy</t>
  </si>
  <si>
    <t>156</t>
  </si>
  <si>
    <t>R742X2740040</t>
  </si>
  <si>
    <t>Připojení napájecích kabelů hodin z rozvaděče elektroinstalace spínaného centrálně s venkovním osvětlení nástupišť ŽST.</t>
  </si>
  <si>
    <t>Poznámka k položce: montáž - připojení napájení na svorky nových hodin CĆ., viz výkresy 1.PP, 1.NP a půdy 
Poznámka k položce: montáž - připojení napájení na svorky nových hodin CĆ., viz výkresy 1.PP, 1.NP a půdy 
Poznámka k položce: montáž - připojení napájení na svorky nových hodin CĆ., viz výkresy 1.PP, 1.NP a půdy</t>
  </si>
  <si>
    <t>157</t>
  </si>
  <si>
    <t>R742X2740050</t>
  </si>
  <si>
    <t>Dodávka  kabelu N2XH 3x1,5 včetně uložení a zakončení.</t>
  </si>
  <si>
    <t>120=120.000 [A]</t>
  </si>
  <si>
    <t>Poznámka k položce: dodávka a montáž napájecího kabelu CČ -  viz výkresy 1.PP, 1.NP a půdy 
Poznámka k položce: dodávka a montáž napájecího kabelu CČ -  viz výkresy 1.PP, 1.NP a půdy 
Poznámka k položce: dodávka a montáž napájecího kabelu CČ -  viz výkresy 1.PP, 1.NP a půdy</t>
  </si>
  <si>
    <t>158</t>
  </si>
  <si>
    <t>R742X2740051</t>
  </si>
  <si>
    <t>montáž kabelu N2XH 3x1,5 včetně uložení a zakončení.</t>
  </si>
  <si>
    <t>159</t>
  </si>
  <si>
    <t>R742X2740060</t>
  </si>
  <si>
    <t>Dodávka kabelu JYTY-OJ 2x1 včetně uložení a zakončení.</t>
  </si>
  <si>
    <t>175=175.000 [A]</t>
  </si>
  <si>
    <t>Poznámka k položce: dodávka a montáž komunikačního kabelu CČ -  viz výkresy 1.PP, 1.NP a půdy 
Poznámka k položce: dodávka a montáž komunikačního kabelu CČ -  viz výkresy 1.PP, 1.NP a půdy 
Poznámka k položce: dodávka a montáž komunikačního kabelu CČ -  viz výkresy 1.PP, 1.NP a půdy</t>
  </si>
  <si>
    <t>160</t>
  </si>
  <si>
    <t>R742X2740061</t>
  </si>
  <si>
    <t>montáž kabelu JYTY-OJ 2x1 včetně uložení a zakončení.</t>
  </si>
  <si>
    <t>161</t>
  </si>
  <si>
    <t>R742X2740070</t>
  </si>
  <si>
    <t>Poznámka k položce: dodávka a montáž trubky pro rozvody CČ -  viz výkresy 1.PP, 1.NP a půdy 
Poznámka k položce: dodávka a montáž trubky pro rozvody CČ -  viz výkresy 1.PP, 1.NP a půdy 
Poznámka k položce: dodávka a montáž trubky pro rozvody CČ -  viz výkresy 1.PP, 1.NP a půdy</t>
  </si>
  <si>
    <t>162</t>
  </si>
  <si>
    <t>R742X2740080</t>
  </si>
  <si>
    <t>Poznámka k položce: ostatní montážní práce uložení kabelů - dle výkresů slaboproudé elektrotechniky CČ  1.PP, 1.NP a půdy 
Poznámka k položce: ostatní montážní práce uložení kabelů - dle výkresů slaboproudé elektrotechniky CČ  1.PP, 1.NP a půdy 
Poznámka k položce: ostatní montážní práce uložení kabelů - dle výkresů slaboproudé elektrotechniky CČ  1.PP, 1.NP a půdy</t>
  </si>
  <si>
    <t>163</t>
  </si>
  <si>
    <t>R742X2740090</t>
  </si>
  <si>
    <t>164</t>
  </si>
  <si>
    <t>R742X2740100</t>
  </si>
  <si>
    <t>Poznámka k položce: dodávka a montáž nespecifikovaného drobného materiálu - dle výkresů slaboproudé elektrotechniky CČ  1.PP, 1.NP a půdy. 
Poznámka k položce: dodávka a montáž nespecifikovaného drobného materiálu - dle výkresů slaboproudé elektrotechniky CČ  1.PP, 1.NP a půdy. 
Poznámka k položce: dodávka a montáž nespecifikovaného drobného materiálu - dle výkresů slaboproudé elektrotechniky CČ  1.PP, 1.NP a půdy.</t>
  </si>
  <si>
    <t>165</t>
  </si>
  <si>
    <t>R742X2740110</t>
  </si>
  <si>
    <t>Poznámka k položce: Dodávka a montáž chrániček do prostor bez  mechanického poškození - dle výkresů slaboproudé elektrotechniky CČ  1.PP, 1.NP a půdy 
Poznámka k položce: Dodávka a montáž chrániček do prostor bez  mechanického poškození - dle výkresů slaboproudé elektrotechniky CČ  1.PP, 1.NP a půdy 
Poznámka k položce: Dodávka a montáž chrániček do prostor bez  mechanického poškození - dle výkresů slaboproudé elektrotechniky CČ  1.PP, 1.NP a půdy</t>
  </si>
  <si>
    <t>166</t>
  </si>
  <si>
    <t>R742X2740120</t>
  </si>
  <si>
    <t>Kompletace zařízení CČ a uvedení do provozu</t>
  </si>
  <si>
    <t>Poznámka k položce: Montážní činnost související se zprovozněním CČ - kompletací - pouze u sítě CČ. 
Poznámka k položce: Montážní činnost související se zprovozněním CČ - kompletací - pouze u sítě CČ. 
Poznámka k položce: Montážní činnost související se zprovozněním CČ - kompletací - pouze u sítě CČ.</t>
  </si>
  <si>
    <t>167</t>
  </si>
  <si>
    <t>R742X2740130</t>
  </si>
  <si>
    <t>Nespecifikované položky spojené s úpravami kompletního zařízení CČ</t>
  </si>
  <si>
    <t>Poznámka k položce: dodávka a montáž nespecifikovaného drobného materiálu - položky spojené s úpravami kompletního zařízení CČ - dle výkresů slaboproudé elektrotechniky CČ  1.PP, 1.NP a půdy 
Poznámka k položce: dodávka a montáž nespecifikovaného drobného materiálu - položky spojené s úpravami kompletního zařízení CČ - dle výkresů slaboproudé elektrotechniky CČ  1.PP, 1.NP a půdy 
Poznámka k položce: dodávka a montáž nespecifikovaného drobného materiálu - položky spojené s úpravami kompletního zařízení CČ - dle výkresů slaboproudé elektrotechniky CČ  1.PP, 1.NP a půdy</t>
  </si>
  <si>
    <t>D42</t>
  </si>
  <si>
    <t>rozvody a zařízení - pro nevidomé OHM</t>
  </si>
  <si>
    <t>168</t>
  </si>
  <si>
    <t>R742X2741010</t>
  </si>
  <si>
    <t>Dodávka a montáž včetně připojení zařízení "OHM" pro nevidomé osoby (orientační hlasový majáček pro nevidomé), napájení 230V AC</t>
  </si>
  <si>
    <t>Poznámka k položce: Kompletní dodávka a montáž typového zařízení  pro komunikaci s nevidomými osobami dle požadavku 'Svazu neslyšících a nedoslýchavých osob v ČR (SNN) a v souladu s předpisy ŽST. Modul navíc bude obsahovat relé se silovým kontaktem, rozhraní na průmyslovou datovou sběrnici RS-485, pomocí níž může komunikovat s informačními a vyvolávacími systémy a rozhraní na opticky oddělený vstup proudové smyčky -  viz výkres 1.NP D127_2_101 a D127_2_102. Výkres. dokumentace: D127_SO647164_01_2_101; D127_SO647164_01_2_102 
Poznámka k položce: Kompletní dodávka a montáž typového zařízení  pro komunikaci s nevidomými osobami dle požadavku 'Svazu neslyšících a nedoslýchavých osob v ČR (SNN) a v souladu s předpisy ŽST. Modul navíc bude obsahovat relé se silovým kontaktem, rozhraní na průmyslovou datovou sběrnici RS-485, pomocí níž může komunikovat s informačními a vyvolávacími systémy a rozhraní na opticky oddělený vstup proudové smyčky -  viz výkres 1.NP D127_2_101 a D127_2_102. Výkres. dokumentace: D127_SO647164_01_2_101; D127_SO647164_01_2_102 
Poznámka k položce: Kompletní dodávka a montáž typového zařízení  pro komunikaci s nevidomými osobami dle požadavku 'Svazu neslyšících a nedoslýchavých osob v ČR (SNN) a v souladu s předpisy ŽST. Modul navíc bude obsahovat relé se silovým kontaktem, rozhraní na průmyslovou datovou sběrnici RS-485, pomocí níž může komunikovat s informačními a vyvolávacími systémy a rozhraní na opticky oddělený vstup proudové smyčky -  viz výkres 1.NP D127_2_101 a D127_2_102. Výkres. dokumentace: D127_SO647164_01_2_101; D127_SO647164_01_2_102</t>
  </si>
  <si>
    <t>169</t>
  </si>
  <si>
    <t>R742X2741020</t>
  </si>
  <si>
    <t>Dodávka a montáž zařízení indukční smyčky - pásek pro instalaci do podlahy o rozměru 2x1,5 m včetně připojení do kompletního zesilovače včetně mikrofonu.</t>
  </si>
  <si>
    <t>Poznámka k položce: Instalace indukční smyčky do předem připravené podlahy včetně montáže dle předpisů pro montáž dle typu pásku, vodiče Výkres. dokumentace: D127_SO647164_01_2_102 
Poznámka k položce: Instalace indukční smyčky do předem připravené podlahy včetně montáže dle předpisů pro montáž dle typu pásku, vodiče Výkres. dokumentace: D127_SO647164_01_2_102 
Poznámka k položce: Instalace indukční smyčky do předem připravené podlahy včetně montáže dle předpisů pro montáž dle typu pásku, vodiče Výkres. dokumentace: D127_SO647164_01_2_102</t>
  </si>
  <si>
    <t>170</t>
  </si>
  <si>
    <t>R742X2741030</t>
  </si>
  <si>
    <t>Připojení a montáž nových zařízení pro nevidomé - zesilovač indukční smyčky 160 + mikrofon MIC1 + napájecí adaptér orientační majáček - zvukový modul</t>
  </si>
  <si>
    <t>Poznámka k položce: připojení zařízení pro nevidomé - dle výkresů slaboproudé elektrotechniky  1.NP Výkres. dokumentace: D127_SO647164_01_2_102 
Poznámka k položce: připojení zařízení pro nevidomé - dle výkresů slaboproudé elektrotechniky  1.NP Výkres. dokumentace: D127_SO647164_01_2_102 
Poznámka k položce: připojení zařízení pro nevidomé - dle výkresů slaboproudé elektrotechniky  1.NP Výkres. dokumentace: D127_SO647164_01_2_102</t>
  </si>
  <si>
    <t>171</t>
  </si>
  <si>
    <t>R742X2741040</t>
  </si>
  <si>
    <t>Cu vodič - pásek indukční smyčky</t>
  </si>
  <si>
    <t>Poznámka k položce: Dodávka a montáž samotné indukční smyčky do podlahy 
Poznámka k položce: Dodávka a montáž samotné indukční smyčky do podlahy 
Poznámka k položce: Dodávka a montáž samotné indukční smyčky do podlahy</t>
  </si>
  <si>
    <t>172</t>
  </si>
  <si>
    <t>R742X2741050</t>
  </si>
  <si>
    <t>35=35.000 [A]</t>
  </si>
  <si>
    <t>Poznámka k položce: dodávka a montáž trubky pro rozvody spojené se zařízením pro nevidomé -  viz výkres 1.PP a 1.NP 
Poznámka k položce: dodávka a montáž trubky pro rozvody spojené se zařízením pro nevidomé -  viz výkres 1.PP a 1.NP 
Poznámka k položce: dodávka a montáž trubky pro rozvody spojené se zařízením pro nevidomé -  viz výkres 1.PP a 1.NP</t>
  </si>
  <si>
    <t>173</t>
  </si>
  <si>
    <t>R742X2741060</t>
  </si>
  <si>
    <t>Poznámka k položce: dodávka a montáž nespecifikovaného drobného materiálu - dle výkresů slaboproudé elektrotechniky 1.PP a 1.NP. 
Poznámka k položce: dodávka a montáž nespecifikovaného drobného materiálu - dle výkresů slaboproudé elektrotechniky 1.PP a 1.NP. 
Poznámka k položce: dodávka a montáž nespecifikovaného drobného materiálu - dle výkresů slaboproudé elektrotechniky 1.PP a 1.NP.</t>
  </si>
  <si>
    <t>174</t>
  </si>
  <si>
    <t>R742X2741070</t>
  </si>
  <si>
    <t>Kompletace zařízení pro nevidomé a uvedení do provozu</t>
  </si>
  <si>
    <t>Poznámka k položce: Montážní činnost související s kompletním zprovozněním pro nevidomé - kompletací - pouze u sítě pro postižené. 
Poznámka k položce: Montážní činnost související s kompletním zprovozněním pro nevidomé - kompletací - pouze u sítě pro postižené. 
Poznámka k položce: Montážní činnost související s kompletním zprovozněním pro nevidomé - kompletací - pouze u sítě pro postižené.</t>
  </si>
  <si>
    <t>175</t>
  </si>
  <si>
    <t>R742X2741080</t>
  </si>
  <si>
    <t>Nespecifikované položky spojené s úpravami kompletního zařízení pro nevidomé</t>
  </si>
  <si>
    <t>Poznámka k položce: dodávka a montáž nespecifikovaného drobného materiálu - položky spojené s úpravami kompletního zařízení pro nevidomé - dle výkresů slaboproudé elektrotechniky  1.PP a 1.NP 
Poznámka k položce: dodávka a montáž nespecifikovaného drobného materiálu - položky spojené s úpravami kompletního zařízení pro nevidomé - dle výkresů slaboproudé elektrotechniky  1.PP a 1.NP 
Poznámka k položce: dodávka a montáž nespecifikovaného drobného materiálu - položky spojené s úpravami kompletního zařízení pro nevidomé - dle výkresů slaboproudé elektrotechniky  1.PP a 1.NP</t>
  </si>
  <si>
    <t>D43</t>
  </si>
  <si>
    <t>rozvody a zařízení - domácího videotelefonu VDT</t>
  </si>
  <si>
    <t>176</t>
  </si>
  <si>
    <t>R742X2742010</t>
  </si>
  <si>
    <t>Barevný videokit pro 1 uživatele s tablem QUADRA</t>
  </si>
  <si>
    <t>Poznámka k položce: Kompletní dodávka a montáž - Barevný videokit pro 1 uživatele s tablem QUADRA (splňuje test odolnosti IK10) a 4,5' hands-free monitorem ICONA. Kabeláž simplebus (pouze 2 vodiče pro komunikaci i napájení). Možnost rozšířit až na 4 uživatele bez nutnosti měnit tablo. Výkres. dokumentace: D127_SO647164_01_2_102 
Poznámka k položce: Kompletní dodávka a montáž - Barevný videokit pro 1 uživatele s tablem QUADRA (splňuje test odolnosti IK10) a 4,5' hands-free monitorem ICONA. Kabeláž simplebus (pouze 2 vodiče pro komunikaci i napájení). Možnost rozšířit až na 4 uživatele bez nutnosti měnit tablo. Výkres. dokumentace: D127_SO647164_01_2_102 
Poznámka k položce: Kompletní dodávka a montáž - Barevný videokit pro 1 uživatele s tablem QUADRA (splňuje test odolnosti IK10) a 4,5' hands-free monitorem ICONA. Kabeláž simplebus (pouze 2 vodiče pro komunikaci i napájení). Možnost rozšířit až na 4 uživatele bez nutnosti měnit tablo. Výkres. dokumentace: D127_SO647164_01_2_102</t>
  </si>
  <si>
    <t>177</t>
  </si>
  <si>
    <t>R742X2742020</t>
  </si>
  <si>
    <t>Programátor/čtečka - čtecí modul - připojení k PC přes RS232/USB (adaptér není součástí)</t>
  </si>
  <si>
    <t>Poznámka k položce: Dodávka a připojení prográmátoru pro čtečky VDT - dle výkresů slaboproudé elektrotechniky  1.PP, 1.NP a schéma VDT 2_005 Výkres. dokumentace: D127_SO647164_01_2_102 
Poznámka k položce: Dodávka a připojení prográmátoru pro čtečky VDT - dle výkresů slaboproudé elektrotechniky  1.PP, 1.NP a schéma VDT 2_005 Výkres. dokumentace: D127_SO647164_01_2_102 
Poznámka k položce: Dodávka a připojení prográmátoru pro čtečky VDT - dle výkresů slaboproudé elektrotechniky  1.PP, 1.NP a schéma VDT 2_005 Výkres. dokumentace: D127_SO647164_01_2_102</t>
  </si>
  <si>
    <t>178</t>
  </si>
  <si>
    <t>R742X2742030</t>
  </si>
  <si>
    <t>Kabel propojovací RS232 9M-9F / 2m</t>
  </si>
  <si>
    <t>Poznámka k položce: dodávka a montáž propojovacího kabelu VDT -  viz výkres 2_005 
Poznámka k položce: dodávka a montáž propojovacího kabelu VDT -  viz výkres 2_005 
Poznámka k položce: dodávka a montáž propojovacího kabelu VDT -  viz výkres 2_005</t>
  </si>
  <si>
    <t>179</t>
  </si>
  <si>
    <t>R742X2742040</t>
  </si>
  <si>
    <t>Chránička dotykové plochy</t>
  </si>
  <si>
    <t>Poznámka k položce: dodávka a montáž chráničky pro doplnění zařízení VDT. Výkres. dokumentace: D127_SO647164_01_2_102 
Poznámka k položce: dodávka a montáž chráničky pro doplnění zařízení VDT. Výkres. dokumentace: D127_SO647164_01_2_102 
Poznámka k položce: dodávka a montáž chráničky pro doplnění zařízení VDT. Výkres. dokumentace: D127_SO647164_01_2_102</t>
  </si>
  <si>
    <t>180</t>
  </si>
  <si>
    <t>R742X2742050</t>
  </si>
  <si>
    <t>Programátor/převodník USB-RS485 BES RFID</t>
  </si>
  <si>
    <t>Poznámka k položce: Dodávka a montáž převodníku USB - doplnění zařízení VDT Výkres. dokumentace: D127_SO647164_01_2_102 
Poznámka k položce: Dodávka a montáž převodníku USB - doplnění zařízení VDT Výkres. dokumentace: D127_SO647164_01_2_102 
Poznámka k položce: Dodávka a montáž převodníku USB - doplnění zařízení VDT Výkres. dokumentace: D127_SO647164_01_2_102</t>
  </si>
  <si>
    <t>181</t>
  </si>
  <si>
    <t>R742X2742060</t>
  </si>
  <si>
    <t>Dotyková plocha DEK s LED diodou (v plast. pouzdře)</t>
  </si>
  <si>
    <t>Poznámka k položce: Dodávka a montáž doplňujícího zařízení VDT 
Poznámka k položce: Dodávka a montáž doplňujícího zařízení VDT 
Poznámka k položce: Dodávka a montáž doplňujícího zařízení VDT</t>
  </si>
  <si>
    <t>182</t>
  </si>
  <si>
    <t>R742X2742070</t>
  </si>
  <si>
    <t>Kabel datový U/UTP cat.5e - CCa 4x2x0,5 mm2</t>
  </si>
  <si>
    <t>15=15.000 [A]</t>
  </si>
  <si>
    <t>Poznámka k položce: dodávka a montáž komunikačního kabelu V DT -  viz schéma - výkres 2_005 
Poznámka k položce: dodávka a montáž komunikačního kabelu V DT -  viz schéma - výkres 2_005 
Poznámka k položce: dodávka a montáž komunikačního kabelu V DT -  viz schéma - výkres 2_005</t>
  </si>
  <si>
    <t>183</t>
  </si>
  <si>
    <t>742124002</t>
  </si>
  <si>
    <t>Montáž kabelů datových FTP, UTP, STP pro vnitřní rozvody do trubky</t>
  </si>
  <si>
    <t>184</t>
  </si>
  <si>
    <t>R742X2742080</t>
  </si>
  <si>
    <t>Kabel propojovací JYTY 2x1 mm2</t>
  </si>
  <si>
    <t>Poznámka k položce: dodávka a montáž propojovacího kabelu V DT -  viz schéma - výkres 2_005 
Poznámka k položce: dodávka a montáž propojovacího kabelu V DT -  viz schéma - výkres 2_005 
Poznámka k položce: dodávka a montáž propojovacího kabelu V DT -  viz schéma - výkres 2_005</t>
  </si>
  <si>
    <t>185</t>
  </si>
  <si>
    <t>R742X2742090</t>
  </si>
  <si>
    <t>elektromagnetický zámek střídavý s příslušenstvím</t>
  </si>
  <si>
    <t>Poznámka k položce: Dodávka a montáž elektromagnetického zámku střídavého s příslušenstvím s odjištěním pro jeden průchod a montáží na dveře s připojením, zámek elektrický s nastavitelnou výškou západky, s mech. odblokováním a moment. kolíkem 
Poznámka k položce: Dodávka a montáž elektromagnetického zámku střídavého s příslušenstvím s odjištěním pro jeden průchod a montáží na dveře s připojením, zámek elektrický s nastavitelnou výškou západky, s mech. odblokováním a moment. kolíkem 
Poznámka k položce: Dodávka a montáž elektromagnetického zámku střídavého s příslušenstvím s odjištěním pro jeden průchod a montáží na dveře s připojením, zámek elektrický s nastavitelnou výškou západky, s mech. odblokováním a moment. kolíkem</t>
  </si>
  <si>
    <t>186</t>
  </si>
  <si>
    <t>R742X2742100</t>
  </si>
  <si>
    <t>další spojovací materiál , držáky, vývodky a příchytky a kompletace</t>
  </si>
  <si>
    <t>Poznámka k položce: dodávka a montáž nespecifikovaného drobného materiálu - dle výkresů slaboproudé elektrotechniky VDT  1.PP a 1.NP. 
Poznámka k položce: dodávka a montáž nespecifikovaného drobného materiálu - dle výkresů slaboproudé elektrotechniky VDT  1.PP a 1.NP. 
Poznámka k položce: dodávka a montáž nespecifikovaného drobného materiálu - dle výkresů slaboproudé elektrotechniky VDT  1.PP a 1.NP.</t>
  </si>
  <si>
    <t>187</t>
  </si>
  <si>
    <t>R742X2742110</t>
  </si>
  <si>
    <t>elektronická klíčenka 125 kHz</t>
  </si>
  <si>
    <t>Poznámka k položce: Dodávka a naprogramování elektrické přístupové klíčenky dle oprávnění přístupu 
Poznámka k položce: Dodávka a naprogramování elektrické přístupové klíčenky dle oprávnění přístupu 
Poznámka k položce: Dodávka a naprogramování elektrické přístupové klíčenky dle oprávnění přístupu</t>
  </si>
  <si>
    <t>188</t>
  </si>
  <si>
    <t>R742X2742120</t>
  </si>
  <si>
    <t>Kompletace zařízení VDT a uvedení do provozu</t>
  </si>
  <si>
    <t>Poznámka k položce: Montážní činnost související s kompletním zprovozněním VDT. 
Poznámka k položce: Montážní činnost související s kompletním zprovozněním VDT. 
Poznámka k položce: Montážní činnost související s kompletním zprovozněním VDT.</t>
  </si>
  <si>
    <t>189</t>
  </si>
  <si>
    <t>R005X2796080</t>
  </si>
  <si>
    <t>190</t>
  </si>
  <si>
    <t>R005X2796090</t>
  </si>
  <si>
    <t>191</t>
  </si>
  <si>
    <t>R742X2731020</t>
  </si>
  <si>
    <t>Provedení kontroly a zaměření stávajícího stavu zařízení a rozvodů a zařízení ostatních slaboproudých systémů ŽST (VSS, DTR a CČ)</t>
  </si>
  <si>
    <t>192</t>
  </si>
  <si>
    <t>R742X2731030</t>
  </si>
  <si>
    <t>Rozpracování plánu demontáží a montáží vzhledem k výstavbě a zachování hlavních funkčních stavů stávajících zařízení ŽST.</t>
  </si>
  <si>
    <t>Poznámka k položce: Plán demontáží stávajících rozvodů v rekonstruované části objektu 
Poznámka k položce: Plán demontáží stávajících rozvodů v rekonstruované části objektu 
Poznámka k položce: Plán demontáží stávajících rozvodů v rekonstruované části objektu</t>
  </si>
  <si>
    <t>193</t>
  </si>
  <si>
    <t>R742X2733110</t>
  </si>
  <si>
    <t>El. rozvody DTR 5=5.000 [A] 
Celkem: 5=5.000 [B]</t>
  </si>
  <si>
    <t>Poznámka k položce: všeobecné montážní práce daného zařízení v součinnosti se stavbou 
Poznámka k položce: všeobecné montážní práce daného zařízení v součinnosti se stavbou 
Poznámka k položce: všeobecné montážní práce daného zařízení v součinnosti se stavbou</t>
  </si>
  <si>
    <t>194</t>
  </si>
  <si>
    <t>R742X2733120</t>
  </si>
  <si>
    <t>El. rozvody DTR 20=20.000 [A] 
Celkem: 20=20.000 [B]</t>
  </si>
  <si>
    <t>Poznámka k položce: dodávka montáž na opravách omítek - práce prováděné v součinnosti se stavbou a vazbou na dané slaboproudy 
Poznámka k položce: dodávka montáž na opravách omítek - práce prováděné v součinnosti se stavbou a vazbou na dané slaboproudy 
Poznámka k položce: dodávka montáž na opravách omítek - práce prováděné v součinnosti se stavbou a vazbou na dané slaboproudy</t>
  </si>
  <si>
    <t>195</t>
  </si>
  <si>
    <t>R742X2738040</t>
  </si>
  <si>
    <t>El. rozvody VSS 10=10.000 [A] 
Celkem: 10=10.000 [B]</t>
  </si>
  <si>
    <t>Poznámka k položce: montážní práce daného zařízení v součinnosti se stavbou 
Poznámka k položce: montážní práce daného zařízení v součinnosti se stavbou 
Poznámka k položce: montážní práce daného zařízení v součinnosti se stavbou</t>
  </si>
  <si>
    <t>196</t>
  </si>
  <si>
    <t>R742X2738050</t>
  </si>
  <si>
    <t>El. rozvody VSS 7=7.000 [A] 
Celkem: 7=7.000 [B]</t>
  </si>
  <si>
    <t>Poznámka k položce: dodávka montáž na opravách omítek - práce prováděné v součinnosti se stavbou a daného zařízení 
Poznámka k položce: dodávka montáž na opravách omítek - práce prováděné v součinnosti se stavbou a daného zařízení 
Poznámka k položce: dodávka montáž na opravách omítek - práce prováděné v součinnosti se stavbou a daného zařízení</t>
  </si>
  <si>
    <t>197</t>
  </si>
  <si>
    <t>R742X2796030</t>
  </si>
  <si>
    <t>18=18.000 [A]</t>
  </si>
  <si>
    <t>198</t>
  </si>
  <si>
    <t>R742X2796040</t>
  </si>
  <si>
    <t>199</t>
  </si>
  <si>
    <t>HZS2491</t>
  </si>
  <si>
    <t>Hodinové zúčtovací sazby profesí PSV zednické výpomoci a pomocné práce PSV dělník zednických výpomocí</t>
  </si>
  <si>
    <t>200=200.000 [A]</t>
  </si>
  <si>
    <t>200</t>
  </si>
  <si>
    <t>R742X2796060</t>
  </si>
  <si>
    <t>201</t>
  </si>
  <si>
    <t>R742X2796070</t>
  </si>
  <si>
    <t>16=16.000 [A]</t>
  </si>
  <si>
    <t>202</t>
  </si>
  <si>
    <t>R742X2796120</t>
  </si>
  <si>
    <t>Dodávka Popisů a označení rozvodů a zařízení</t>
  </si>
  <si>
    <t>Poznámka k položce: Doplňující položka pro popisy a označení především rozvodů všech systému této části PD, tak aby byla umožněna snadná orientace v zařízení pro obsluhu, údržbu a servis. 
Poznámka k položce: Doplňující položka pro popisy a označení především rozvodů všech systému této části PD, tak aby byla umožněna snadná orientace v zařízení pro obsluhu, údržbu a servis. 
Poznámka k položce: Doplňující položka pro popisy a označení především rozvodů všech systému této části PD, tak aby byla umožněna snadná orientace v zařízení pro obsluhu, údržbu a servis.</t>
  </si>
  <si>
    <t>203</t>
  </si>
  <si>
    <t>R742X2796121</t>
  </si>
  <si>
    <t>Montáž popisů a označení rozvodů a zařízení</t>
  </si>
  <si>
    <t>204</t>
  </si>
  <si>
    <t>R742X2796140</t>
  </si>
  <si>
    <t>205</t>
  </si>
  <si>
    <t>R940X2796010</t>
  </si>
  <si>
    <t xml:space="preserve">  SO 65-71-65.P</t>
  </si>
  <si>
    <t>Elektrická požární a zabezpečovací signalizace(PZTS a ZPDP)</t>
  </si>
  <si>
    <t>SO 65-71-65.P</t>
  </si>
  <si>
    <t>2.2=2.200 [A]</t>
  </si>
  <si>
    <t>1.2=1.200 [A]</t>
  </si>
  <si>
    <t>0.5=0.500 [A]</t>
  </si>
  <si>
    <t>R997013811</t>
  </si>
  <si>
    <t>916</t>
  </si>
  <si>
    <t>Poplatek za uložení stavebního odpadu na skládce (skládkovné) dřevěného zatříděného do Katalogu odpadů pod kódem 17 02 01, VČETNĚ DOPRAVY</t>
  </si>
  <si>
    <t>0.1=0.100 [A]</t>
  </si>
  <si>
    <t>0.4=0.400 [A]</t>
  </si>
  <si>
    <t>1.0=1.000 [A]</t>
  </si>
  <si>
    <t>1.5=1.500 [A]</t>
  </si>
  <si>
    <t>El. rozvody PZTS - demontáže a montáže</t>
  </si>
  <si>
    <t>R742X2401010</t>
  </si>
  <si>
    <t>Provedení odkrytí a zpřístupnění všech zařízení zabezpečení objektu pro možnost provedení kontroly stavu pro monitorování demontáží a montáží zařízení.</t>
  </si>
  <si>
    <t>R742X2401040</t>
  </si>
  <si>
    <t>vyklizení všech prostor, kde se budou provádět demontáže</t>
  </si>
  <si>
    <t>Poznámka k položce: Demontáže - vyklizení všech prostor, kde se budou provádět demontáže 
Poznámka k položce: Demontáže - vyklizení všech prostor, kde se budou provádět demontáže 
Poznámka k položce: Demontáže - vyklizení všech prostor, kde se budou provádět demontáže</t>
  </si>
  <si>
    <t>R742X2401050</t>
  </si>
  <si>
    <t>V rekonstruované části objektu celé 1.NP. a v části 1.PP se odpojí od stávajícího systému PZTS a zdemontuje.</t>
  </si>
  <si>
    <t>Poznámka k položce: demontáže s podmínkou - stávající část PZTS provozu ŽST v 1.PP. Bude stále plně funkční 
Poznámka k položce: demontáže s podmínkou - stávající část PZTS provozu ŽST v 1.PP. Bude stále plně funkční 
Poznámka k položce: demontáže s podmínkou - stávající část PZTS provozu ŽST v 1.PP. Bude stále plně funkční</t>
  </si>
  <si>
    <t>R742X2401060</t>
  </si>
  <si>
    <t>Připojení nového zařízení na stávající zařízení PZTS a v místnosti č. 0P19f</t>
  </si>
  <si>
    <t>Poznámka k položce: montážní činnost - připojení nového zařízení PZTS ze stávající ústředny PZTS v mč. 0P19f Výkres. dokumentace: D124_SO657165_01_2_101 
Poznámka k položce: montážní činnost - připojení nového zařízení PZTS ze stávající ústředny PZTS v mč. 0P19f Výkres. dokumentace: D124_SO657165_01_2_101 
Poznámka k položce: montážní činnost - připojení nového zařízení PZTS ze stávající ústředny PZTS v mč. 0P19f Výkres. dokumentace: D124_SO657165_01_2_101</t>
  </si>
  <si>
    <t>R742X2401070</t>
  </si>
  <si>
    <t>Přeprogramování zařízení PZTS části ŽST</t>
  </si>
  <si>
    <t>Poznámka k položce: Po propojení nového zařízení PZTS se stávající částí ŽST softwarově přeprogramovat v součinnosti s pracovníky ŽST. 
Poznámka k položce: Po propojení nového zařízení PZTS se stávající částí ŽST softwarově přeprogramovat v součinnosti s pracovníky ŽST. 
Poznámka k položce: Po propojení nového zařízení PZTS se stávající částí ŽST softwarově přeprogramovat v součinnosti s pracovníky ŽST.</t>
  </si>
  <si>
    <t>R742X2401080</t>
  </si>
  <si>
    <t>Kompletní montáž nového systému PZTS objektu</t>
  </si>
  <si>
    <t>Poznámka k položce: Kompletní montáže nového systému PZTS objektu včetně uvedení do provozu v součinnosti s pracovníky ŽST (montážní činnost spojené s dokončením systému PZTS a uvedení do provozu včetně funkčních zkoušek). Výkres. dokumentace: D124_SO657165_01_2_101; D124_SO657165_01_2_102 
Poznámka k položce: Kompletní montáže nového systému PZTS objektu včetně uvedení do provozu v součinnosti s pracovníky ŽST (montážní činnost spojené s dokončením systému PZTS a uvedení do provozu včetně funkčních zkoušek). Výkres. dokumentace: D124_SO657165_01_2_101; D124_SO657165_01_2_102 
Poznámka k položce: Kompletní montáže nového systému PZTS objektu včetně uvedení do provozu v součinnosti s pracovníky ŽST (montážní činnost spojené s dokončením systému PZTS a uvedení do provozu včetně funkčních zkoušek). Výkres. dokumentace: D124_SO657165_01_2_101; D124_SO657165_01_2_102</t>
  </si>
  <si>
    <t>R742X2401090</t>
  </si>
  <si>
    <t>KPL</t>
  </si>
  <si>
    <t>R742X2401100</t>
  </si>
  <si>
    <t>Poznámka k položce: dodávka montáž na opravách omítek - práce prováděné v součinnosti se stavbou. Jedná se o všeobecnou doplňující položku stavby. 
Poznámka k položce: dodávka montáž na opravách omítek - práce prováděné v součinnosti se stavbou. Jedná se o všeobecnou doplňující položku stavby. 
Poznámka k položce: dodávka montáž na opravách omítek - práce prováděné v součinnosti se stavbou. Jedná se o všeobecnou doplňující položku stavby.</t>
  </si>
  <si>
    <t>D11</t>
  </si>
  <si>
    <t>ÚSTŘEDNA - MONTÁŽE ZPDP</t>
  </si>
  <si>
    <t>R742X2404010</t>
  </si>
  <si>
    <t>Ústředna analogová 1 kruhová linka 128 adres, možnost rozšíření na 256 adres. Obsahuje desku DLI 115, desku systémovou, desku ovládání, zdroj, grafi</t>
  </si>
  <si>
    <t>Ústředna analogová 1 kruhová linka 128 adres, možnost rozšíření na 256 adres. Obsahuje desku DLI 115, desku systémovou, desku ovládání, zdroj, grafický displej, prostor na 2 aku 12V/12Ah.</t>
  </si>
  <si>
    <t>Poznámka k položce: Výkres. dokumentace: D124_SO657165_01_2_104 
Poznámka k položce: Výkres. dokumentace: D124_SO657165_01_2_104 
Poznámka k položce: Výkres. dokumentace: D124_SO657165_01_2_104</t>
  </si>
  <si>
    <t>R742X2404020</t>
  </si>
  <si>
    <t>Aku 12V,12Ah - max. dob. proud 4A rozměry: 151x99x101mm</t>
  </si>
  <si>
    <t>R742X2404030</t>
  </si>
  <si>
    <t>KTPO FAB - Trezor FAB, bez zámku FAB, var. 12V nebo 24 V (volba zámku dle investora - zámek dodá investor)</t>
  </si>
  <si>
    <t>D12</t>
  </si>
  <si>
    <t>HLÁSIČE A PERIFERIE - MONTÁŽE ZPDP</t>
  </si>
  <si>
    <t>R742X2404050</t>
  </si>
  <si>
    <t>Hlásič multisenzorový interaktivní s izolátorem</t>
  </si>
  <si>
    <t>54=54.000 [A]</t>
  </si>
  <si>
    <t>Poznámka k položce: Výkres. dokumentace: D124_SO657165_01_2_104; D124_SO657165_01_2_105; D124_SO657165_01_2_106 
Poznámka k položce: Výkres. dokumentace: D124_SO657165_01_2_104; D124_SO657165_01_2_105; D124_SO657165_01_2_106 
Poznámka k položce: Výkres. dokumentace: D124_SO657165_01_2_104; D124_SO657165_01_2_105; D124_SO657165_01_2_106</t>
  </si>
  <si>
    <t>R742X2404060</t>
  </si>
  <si>
    <t>Zásuvka pro adresovatelné a interaktivní hlásiče</t>
  </si>
  <si>
    <t>R742X2404070</t>
  </si>
  <si>
    <t>Hlásič tlačítkový adresný a konvenční (s náhradním sklem, bez klíče)</t>
  </si>
  <si>
    <t>14=14.000 [A]</t>
  </si>
  <si>
    <t>R742X2404080</t>
  </si>
  <si>
    <t>Prvek vstupně/výstupní s hlídanými výstupy (2xIN/2xOUT) v krabici</t>
  </si>
  <si>
    <t>R742X2404090</t>
  </si>
  <si>
    <t>Siréna 9-28Vss, 102 dB, odběr 16mA/24V, IP 65, vysoká patice, rudá</t>
  </si>
  <si>
    <t>R742X2404100</t>
  </si>
  <si>
    <t>Maják 9-60Vss, 25mA/24V, IP 65, 1Hz, -25 až 70°C, červený, nástěnný</t>
  </si>
  <si>
    <t>Maják  9-60Vss, 25mA/24V, IP 65, 1Hz, -25 až 70°C, červený, nástěnný</t>
  </si>
  <si>
    <t>Poznámka k položce: Výkres. dokumentace: D124_SO657165_01_2_104; D124_SO657165_01_2_106 
Poznámka k položce: Výkres. dokumentace: D124_SO657165_01_2_104; D124_SO657165_01_2_106 
Poznámka k položce: Výkres. dokumentace: D124_SO657165_01_2_104; D124_SO657165_01_2_106</t>
  </si>
  <si>
    <t>D13</t>
  </si>
  <si>
    <t>KABELY - MONTÁŽE ZPDP</t>
  </si>
  <si>
    <t>R742X2404120</t>
  </si>
  <si>
    <t>EPS Kabel 2x0,8 smyčky hlásící linky - bez funkční integrity (2x0,8) parametr B2ca.</t>
  </si>
  <si>
    <t>1229=1 229.000 [A]</t>
  </si>
  <si>
    <t>R742X2404130</t>
  </si>
  <si>
    <t>Kabel JE-H(St)H 2x0,8 V nehořlavá kruhová smyčka a PBZ. Kabel musí splňovat 60331, P30-R dle zp27/2008 a 23/2008Sb B2ca, s1, d1.</t>
  </si>
  <si>
    <t>590=590.000 [A]</t>
  </si>
  <si>
    <t>R742X2404140</t>
  </si>
  <si>
    <t>Kabel JE-H(St)H 2x2x0,8 V nehořlavá kruhová smyčka a PBZ. Kabel musí splňovat 60331, P30-R dle zp27/2008 a 23/2008Sb B2ca, s1, d1.</t>
  </si>
  <si>
    <t>R742X2404150</t>
  </si>
  <si>
    <t>Kabel JE-H(St)H 5x2x0,8 V propojení KTPO. Kabel musí splňovat 60331, P30-R dle zp27/2008 a 23/2008Sb B2ca, s1, d1.</t>
  </si>
  <si>
    <t>R742X2404160</t>
  </si>
  <si>
    <t>Kabel 2x1,5-V napájení (2x1,5). Kabel musí splňovat 60331, P30-R dle zp27/2008 a 23/2008Sb B2ca, s1, d1.</t>
  </si>
  <si>
    <t>D14</t>
  </si>
  <si>
    <t>KABELOVÉ TRASY S POŽÁRNÍ ODOLNOSTÍ S CERTIFIKACÍ P30-R DLE ZP27/2008 - MONTÁŽE ZPDP</t>
  </si>
  <si>
    <t>R742X2404180</t>
  </si>
  <si>
    <t>Kabelová trasa uložení 1m kabelu - bezhalogenové 16 mm trubky pod omítku</t>
  </si>
  <si>
    <t>979=979.000 [A]</t>
  </si>
  <si>
    <t>D15</t>
  </si>
  <si>
    <t>KABELOVÉ TRASY BEZ POŽÁRNÍ ODOLNOSTI - MONTÁŽE ZPDP</t>
  </si>
  <si>
    <t>R742X2404200</t>
  </si>
  <si>
    <t>Kabelová trasa bezhalogenová - pevná plastová trubka na příchytkách (smyčka hlásičů), lišty, příchytky</t>
  </si>
  <si>
    <t>250=250.000 [A]</t>
  </si>
  <si>
    <t>R742X2404210</t>
  </si>
  <si>
    <t>Kabelová trasa bezhalogenová - bezhalogenové 16 mm trubky pod omítku</t>
  </si>
  <si>
    <t>D16</t>
  </si>
  <si>
    <t>OSTATNÍ PRÁCE PŘI PROVÁDĚNÍ ELEKTROMONTÁŽÍ - MONTÁŽE ZPDP</t>
  </si>
  <si>
    <t>R742X2404230</t>
  </si>
  <si>
    <t>Požární ucpávka stěnová oboustranná</t>
  </si>
  <si>
    <t>Poznámka k položce: Výkres. dokumentace: D124_SO657165_01_2_105; D124_SO657165_01_2_106 
Poznámka k položce: Výkres. dokumentace: D124_SO657165_01_2_105; D124_SO657165_01_2_106 
Poznámka k položce: Výkres. dokumentace: D124_SO657165_01_2_105; D124_SO657165_01_2_106</t>
  </si>
  <si>
    <t>R742X2404240</t>
  </si>
  <si>
    <t>Ostatní pomocné a stavební práce</t>
  </si>
  <si>
    <t>SADA</t>
  </si>
  <si>
    <t>R742X2404250</t>
  </si>
  <si>
    <t>Tabulka konfigurace ústředny</t>
  </si>
  <si>
    <t>R742X2404260</t>
  </si>
  <si>
    <t>Nastavení systému</t>
  </si>
  <si>
    <t>R742X2404270</t>
  </si>
  <si>
    <t>Průrazy do 150mm</t>
  </si>
  <si>
    <t>R742X2404280</t>
  </si>
  <si>
    <t>Průrazy od 150mm do 300mm</t>
  </si>
  <si>
    <t>R742X2404290</t>
  </si>
  <si>
    <t>Sekání drážky pro trubku 16mm (začištění provede stavba v rámci nových omítek)</t>
  </si>
  <si>
    <t>1166=1 166.000 [A]</t>
  </si>
  <si>
    <t>R742X2404300</t>
  </si>
  <si>
    <t>924</t>
  </si>
  <si>
    <t>Odvoz zbytkového materiálu vč. poplatků za likvidaci</t>
  </si>
  <si>
    <t>KG</t>
  </si>
  <si>
    <t>Evidenční položka. Neoceňovat. Položka se oceňuje pod SO 90-90 
Evidenční položka. Neoceňovat. Položka se oceňuje pod SO 90-90 
Evidenční položka. Neoceňovat. Položka se oceňuje pod SO 90-90</t>
  </si>
  <si>
    <t>rozvody a zařízení - PZTS</t>
  </si>
  <si>
    <t>R742X2402010</t>
  </si>
  <si>
    <t>Tenká LCD klávesnice 510 (hloubka 17,5mm) s velkým displejem 128x64 bodů a s dotykovou klávesnicí, 5 stavových LED, 4 funkční dotykové klávesy, integrovaný hlas</t>
  </si>
  <si>
    <t>Tenká LCD klávesnice 510 (hloubka 17,5mm) s velkým displejem 128x64 bodů a s dotykovou klávesnicí, 5 stavových LED, 4 funkční dotykové klávesy, integrovaný hlasový modul, funguje zároveň jako izolátor/opakovač sběrnice X-BUS, kompatibilní se stávajícím systémem.</t>
  </si>
  <si>
    <t>Poznámka k položce: dodávka a kompletní montáž specifikované LCD klávesnice PZTS - dle výkresů zařízení slaboproudé elektrotechniky - část PZTS podlaží 1.PP, 1.NP dle výkresu PZTS D124_2_101 až D124_2_103 Výkres. dokumentace: D124_SO657165_01_2_101; D124_SO657165_01_2_102; D124_SO657165_01_2_103 
Poznámka k položce: dodávka a kompletní montáž specifikované LCD klávesnice PZTS - dle výkresů zařízení slaboproudé elektrotechniky - část PZTS podlaží 1.PP, 1.NP dle výkresu PZTS D124_2_101 až D124_2_103 Výkres. dokumentace: D124_SO657165_01_2_101; D124_SO657165_01_2_102; D124_SO657165_01_2_103 
Poznámka k položce: dodávka a kompletní montáž specifikované LCD klávesnice PZTS - dle výkresů zařízení slaboproudé elektrotechniky - část PZTS podlaží 1.PP, 1.NP dle výkresu PZTS D124_2_101 až D124_2_103 Výkres. dokumentace: D124_SO657165_01_2_101; D124_SO657165_01_2_102; D124_SO657165_01_2_103</t>
  </si>
  <si>
    <t>R742X2402020</t>
  </si>
  <si>
    <t>Expander pro 8 vstupů / 2 programovatelné reléové výstupy, funguje zároveň jako izolátor/opakovač sběrnice, umožňuje odbočení sběrnice, v plastovém krytu s před</t>
  </si>
  <si>
    <t>Expander pro 8 vstupů / 2 programovatelné reléové výstupy, funguje zároveň jako izolátor/opakovač sběrnice, umožňuje odbočení sběrnice, v plastovém krytu s předním i zadním tamper kontaktem - kompatibilní se stávajícím systémem PZTS.</t>
  </si>
  <si>
    <t>13=13.000 [A]</t>
  </si>
  <si>
    <t>Poznámka k položce: dodávka a kompletní montáž expandéru - 8 vstupů PZTS - dle výkresů zařízení slaboproudé elektrotechniky - část PZTS podlaží 1.PP, 1.NP dle výkresu PZTS D124_2_101 až D124_2_103 Výkres. dokumentace: D124_SO657165_01_2_101; D124_SO657165_01_2_102; D124_SO657165_01_2_103 
Poznámka k položce: dodávka a kompletní montáž expandéru - 8 vstupů PZTS - dle výkresů zařízení slaboproudé elektrotechniky - část PZTS podlaží 1.PP, 1.NP dle výkresu PZTS D124_2_101 až D124_2_103 Výkres. dokumentace: D124_SO657165_01_2_101; D124_SO657165_01_2_102; D124_SO657165_01_2_103 
Poznámka k položce: dodávka a kompletní montáž expandéru - 8 vstupů PZTS - dle výkresů zařízení slaboproudé elektrotechniky - část PZTS podlaží 1.PP, 1.NP dle výkresu PZTS D124_2_101 až D124_2_103 Výkres. dokumentace: D124_SO657165_01_2_101; D124_SO657165_01_2_102; D124_SO657165_01_2_103</t>
  </si>
  <si>
    <t>R742X2402030</t>
  </si>
  <si>
    <t>Expander pro ovládání 2 dveří nebo 1 vstup/výstup dveří, 4 volně programovatelné vstupy, 2 reléové výstupy 30VDC/1A, vstup pro připojení dvou čteček (Wiegand/Cl</t>
  </si>
  <si>
    <t>Expander pro ovládání 2 dveří nebo 1 vstup/výstup dveří, 4 volně programovatelné vstupy, 2 reléové výstupy 30VDC/1A, vstup pro připojení dvou čteček (Wiegand/Clock Data) a kompatibilní se stávajícím systémem PZTS a s typy karet používaných v ŽST.</t>
  </si>
  <si>
    <t>Poznámka k položce: dodávka a kompletní montáž expandéru PZTS - dle výkresů zařízení - část PZTS podlaží 1.PP, 1.NP - dle výkresu PZTS D124_2_101 až D124:2_103 Výkres. dokumentace: D124_SO657165_01_2_101; D124_SO657165_01_2_102; D124_SO657165_01_2_103 
Poznámka k položce: dodávka a kompletní montáž expandéru PZTS - dle výkresů zařízení - část PZTS podlaží 1.PP, 1.NP - dle výkresu PZTS D124_2_101 až D124:2_103 Výkres. dokumentace: D124_SO657165_01_2_101; D124_SO657165_01_2_102; D124_SO657165_01_2_103 
Poznámka k položce: dodávka a kompletní montáž expandéru PZTS - dle výkresů zařízení - část PZTS podlaží 1.PP, 1.NP - dle výkresu PZTS D124_2_101 až D124:2_103 Výkres. dokumentace: D124_SO657165_01_2_101; D124_SO657165_01_2_102; D124_SO657165_01_2_103</t>
  </si>
  <si>
    <t>R742X2402040</t>
  </si>
  <si>
    <t>Systémový inteligentní přídavný zdroj, v krytu vč. transformátoru, integrované programovatelné V/V (8 vstupů/2 výstupy), prostor pro 17Ah AKU a 3 další expander</t>
  </si>
  <si>
    <t>Systémový inteligentní přídavný zdroj, v krytu vč. transformátoru, integrované programovatelné V/V (8 vstupů/2 výstupy), prostor pro 17Ah AKU a 3 další expandery, 2 x 750mA, kompatibilní se stávajícím systémem PZTS ŽST.</t>
  </si>
  <si>
    <t>Poznámka k položce: dodávka a kompletní montáž zdroje - dle výkresů - část PZTS podlaží 1.PP, 1.NP a výkresu - dle výkresu PZTS D124_2_101 až D124_2_103 Výkres. dokumentace: D124_SO657165_01_2_101; D124_SO657165_01_2_102; D124_SO657165_01_2_103 
Poznámka k položce: dodávka a kompletní montáž zdroje - dle výkresů - část PZTS podlaží 1.PP, 1.NP a výkresu - dle výkresu PZTS D124_2_101 až D124_2_103 Výkres. dokumentace: D124_SO657165_01_2_101; D124_SO657165_01_2_102; D124_SO657165_01_2_103 
Poznámka k položce: dodávka a kompletní montáž zdroje - dle výkresů - část PZTS podlaží 1.PP, 1.NP a výkresu - dle výkresu PZTS D124_2_101 až D124_2_103 Výkres. dokumentace: D124_SO657165_01_2_101; D124_SO657165_01_2_102; D124_SO657165_01_2_103</t>
  </si>
  <si>
    <t>R742X2402050</t>
  </si>
  <si>
    <t>pasivní infračervený detektor v plochém designu, spolu se sofistikovaným algoritmem VISATEC a patentovaným MAGIC zrcadlem, dosah 12m/20m záclona, nízká sp</t>
  </si>
  <si>
    <t>pasivní infračervený detektor v plochém designu, spolu se sofistikovaným algoritmem VISATEC a patentovaným MAGIC zrcadlem, dosah 12m/20m záclona, nízká spotřeba 2,5mA, autotest a End-of-Line koncept.</t>
  </si>
  <si>
    <t>26=26.000 [A]</t>
  </si>
  <si>
    <t>Poznámka k položce: dodávka a kompletní montáž infračerveného detektoru - dle výkresů zařízení slaboproudé elektrotechniky - dle výkresu PZTS D124_2_101 až D124_2_103 Výkres. dokumentace: D124_SO657165_01_2_101; D124_SO657165_01_2_102; D124_SO657165_01_2_103 
Poznámka k položce: dodávka a kompletní montáž infračerveného detektoru - dle výkresů zařízení slaboproudé elektrotechniky - dle výkresu PZTS D124_2_101 až D124_2_103 Výkres. dokumentace: D124_SO657165_01_2_101; D124_SO657165_01_2_102; D124_SO657165_01_2_103 
Poznámka k položce: dodávka a kompletní montáž infračerveného detektoru - dle výkresů zařízení slaboproudé elektrotechniky - dle výkresu PZTS D124_2_101 až D124_2_103 Výkres. dokumentace: D124_SO657165_01_2_101; D124_SO657165_01_2_102; D124_SO657165_01_2_103</t>
  </si>
  <si>
    <t>R742X2402060</t>
  </si>
  <si>
    <t>Univerzální konzola pro detektory PDM vhodná pro montáž na stěnu i strop</t>
  </si>
  <si>
    <t>Poznámka k položce: dodávka a kompletní montáž konzole - dle výkresů - dle výkresu PZTS D124_2_101 a D124_2_102 Výkres. dokumentace: D124_SO657165_01_2_101; D124_SO657165_01_2_102 
Poznámka k položce: dodávka a kompletní montáž konzole - dle výkresů - dle výkresu PZTS D124_2_101 a D124_2_102 Výkres. dokumentace: D124_SO657165_01_2_101; D124_SO657165_01_2_102 
Poznámka k položce: dodávka a kompletní montáž konzole - dle výkresů - dle výkresu PZTS D124_2_101 a D124_2_102 Výkres. dokumentace: D124_SO657165_01_2_101; D124_SO657165_01_2_102</t>
  </si>
  <si>
    <t>R742X2402070</t>
  </si>
  <si>
    <t>Dveřní magnetický kontakt (1 x NC), krytí IP67 pro zápustnou montáž, kabel se 4 žilami, rozměry 10 x 36mm, pracovní vzdálenost max. 25 mm, připojovací kabel 6m.</t>
  </si>
  <si>
    <t>Poznámka k položce: dodávka a kompletní montáž magnetického dveřního kontaktu - dle výkresů zařízení -dle výkresu PZTS D124_2_101 až D124_2_103 Výkres. dokumentace: D124_SO657165_01_2_101; D124_SO657165_01_2_102; D124_SO657165_01_2_103 
Poznámka k položce: dodávka a kompletní montáž magnetického dveřního kontaktu - dle výkresů zařízení -dle výkresu PZTS D124_2_101 až D124_2_103 Výkres. dokumentace: D124_SO657165_01_2_101; D124_SO657165_01_2_102; D124_SO657165_01_2_103 
Poznámka k položce: dodávka a kompletní montáž magnetického dveřního kontaktu - dle výkresů zařízení -dle výkresu PZTS D124_2_101 až D124_2_103 Výkres. dokumentace: D124_SO657165_01_2_101; D124_SO657165_01_2_102; D124_SO657165_01_2_103</t>
  </si>
  <si>
    <t>R742X2402080</t>
  </si>
  <si>
    <t>Podložka 3mm pod díl s kontaktem</t>
  </si>
  <si>
    <t>Poznámka k položce: dodávka a kompletní montáž podložky s kontaktem - dle výkresů zařízení - dle výkresu PZTS D124_2_101 a D124_2_102 Výkres. dokumentace: D124_SO657165_01_2_101; D124_SO657165_01_2_102; D124_SO657165_01_2_103 
Poznámka k položce: dodávka a kompletní montáž podložky s kontaktem - dle výkresů zařízení - dle výkresu PZTS D124_2_101 a D124_2_102 Výkres. dokumentace: D124_SO657165_01_2_101; D124_SO657165_01_2_102; D124_SO657165_01_2_103 
Poznámka k položce: dodávka a kompletní montáž podložky s kontaktem - dle výkresů zařízení - dle výkresu PZTS D124_2_101 a D124_2_102 Výkres. dokumentace: D124_SO657165_01_2_101; D124_SO657165_01_2_102; D124_SO657165_01_2_103</t>
  </si>
  <si>
    <t>R742X2402090</t>
  </si>
  <si>
    <t>Vnitřní piezo siréna, napájení 13,8V / max. 110mA, klidový odběr 1mA, hlasitost 110dB, krytí IP30, provozní teplota -10° až +55°C, pro montáž na zeď.</t>
  </si>
  <si>
    <t>Poznámka k položce: dodávka a kompletní montáž vnitřní sirény - dle výkresů zařízení - dle výkresu PZTS D124_2_101 až D124_2_103 Výkres. dokumentace: D124_SO657165_01_2_101; D124_SO657165_01_2_102; D124_SO657165_01_2_103 
Poznámka k položce: dodávka a kompletní montáž vnitřní sirény - dle výkresů zařízení - dle výkresu PZTS D124_2_101 až D124_2_103 Výkres. dokumentace: D124_SO657165_01_2_101; D124_SO657165_01_2_102; D124_SO657165_01_2_103 
Poznámka k položce: dodávka a kompletní montáž vnitřní sirény - dle výkresů zařízení - dle výkresu PZTS D124_2_101 až D124_2_103 Výkres. dokumentace: D124_SO657165_01_2_101; D124_SO657165_01_2_102; D124_SO657165_01_2_103</t>
  </si>
  <si>
    <t>R742X2402100</t>
  </si>
  <si>
    <t>Venkovní siréna 2 tampery, s majákem, v kovovém vnitřním krytu, atraktivní design, zálohovaná. Pro použití jako siréna se samostatným napájením 12V/2,2Ah s napá</t>
  </si>
  <si>
    <t>Venkovní siréna 2 tampery, s majákem, v kovovém vnitřním krytu, atraktivní design, zálohovaná. Pro použití jako siréna se samostatným napájením 12V/2,2Ah s napájením z ústředny. Výkon 103dB</t>
  </si>
  <si>
    <t>Poznámka k položce: dodávka a kompletní montáž venkovní sirény - dle výkresů zařízení - dle výkresu PZTS D124_2_102 a D124_2_103 Výkres. dokumentace: D124_SO657165_01_2_102; D124_SO657165_01_2_103 
Poznámka k položce: dodávka a kompletní montáž venkovní sirény - dle výkresů zařízení - dle výkresu PZTS D124_2_102 a D124_2_103 Výkres. dokumentace: D124_SO657165_01_2_102; D124_SO657165_01_2_103 
Poznámka k položce: dodávka a kompletní montáž venkovní sirény - dle výkresů zařízení - dle výkresu PZTS D124_2_102 a D124_2_103 Výkres. dokumentace: D124_SO657165_01_2_102; D124_SO657165_01_2_103</t>
  </si>
  <si>
    <t>R742X2402110</t>
  </si>
  <si>
    <t>Propojovací krabička - pájecí, 8 svorek + tamper (mag.kontakt), ochrana víčka proti proříznutí, provedení pod omítku</t>
  </si>
  <si>
    <t>Poznámka k položce: dodávka a kompletní montáž propojovací krabice - dle výkresů -  dle výkresu PZTS D124_2_101 až D124_2_103 Výkres. dokumentace: D124_SO657165_01_2_101; D124_SO657165_01_2_102; D124_SO657165_01_2_103 
Poznámka k položce: dodávka a kompletní montáž propojovací krabice - dle výkresů -  dle výkresu PZTS D124_2_101 až D124_2_103 Výkres. dokumentace: D124_SO657165_01_2_101; D124_SO657165_01_2_102; D124_SO657165_01_2_103 
Poznámka k položce: dodávka a kompletní montáž propojovací krabice - dle výkresů -  dle výkresu PZTS D124_2_101 až D124_2_103 Výkres. dokumentace: D124_SO657165_01_2_101; D124_SO657165_01_2_102; D124_SO657165_01_2_103</t>
  </si>
  <si>
    <t>R742X2402120</t>
  </si>
  <si>
    <t>čtečka bez klávesnice, protocol OSDP/Wiegand, moderní design, krytí IP55, tři LED, interní bzučák a multibarevný LED rámeček pro stavové a potvrzující in</t>
  </si>
  <si>
    <t>čtečka bez klávesnice, protocol OSDP/Wiegand, moderní design, krytí IP55, tři LED, interní bzučák a multibarevný LED rámeček pro stavové a potvrzující informace.</t>
  </si>
  <si>
    <t>Poznámka k položce: dodávka a kompletní montáž čtečky, která bude ovládána průkazy oprávněných zaměstnanců ŽST - dle výkresů zařízení slaboproudé elektrotechniky -  dle výkresu PZTS D124_2_101 až D124_2_103 Výkres. dokumentace: D124_SO657165_01_2_101; D124_SO657165_01_2_102; D124_SO657165_01_2_103 
Poznámka k položce: dodávka a kompletní montáž čtečky, která bude ovládána průkazy oprávněných zaměstnanců ŽST - dle výkresů zařízení slaboproudé elektrotechniky -  dle výkresu PZTS D124_2_101 až D124_2_103 Výkres. dokumentace: D124_SO657165_01_2_101; D124_SO657165_01_2_102; D124_SO657165_01_2_103 
Poznámka k položce: dodávka a kompletní montáž čtečky, která bude ovládána průkazy oprávněných zaměstnanců ŽST - dle výkresů zařízení slaboproudé elektrotechniky -  dle výkresu PZTS D124_2_101 až D124_2_103 Výkres. dokumentace: D124_SO657165_01_2_101; D124_SO657165_01_2_102; D124_SO657165_01_2_103</t>
  </si>
  <si>
    <t>R742X2402150</t>
  </si>
  <si>
    <t>Dodávka čipových karet - typové se ŽST včetně naprogramování</t>
  </si>
  <si>
    <t>Poznámka k položce: dodávka včetně naprogramování pro přístup i oprávněných zaměstnanců ŽST 
Poznámka k položce: dodávka včetně naprogramování pro přístup i oprávněných zaměstnanců ŽST 
Poznámka k položce: dodávka včetně naprogramování pro přístup i oprávněných zaměstnanců ŽST</t>
  </si>
  <si>
    <t>R742X2402160</t>
  </si>
  <si>
    <t>Dodávka a montáž kabelu SYKFY 3x2x0,5 včetně uložení a zakončení.</t>
  </si>
  <si>
    <t>1210=1 210.000 [A]</t>
  </si>
  <si>
    <t>Poznámka k položce: dodávka a montáž kabelu - dle výkresů zařízení -  dle výkresu PZTS D124_2_101 až D124_2_103 
Poznámka k položce: dodávka a montáž kabelu - dle výkresů zařízení -  dle výkresu PZTS D124_2_101 až D124_2_103 
Poznámka k položce: dodávka a montáž kabelu - dle výkresů zařízení -  dle výkresu PZTS D124_2_101 až D124_2_103</t>
  </si>
  <si>
    <t>R742X2402170</t>
  </si>
  <si>
    <t>Dodávka a montáž datového metalického kabelu Cat 5e U/UTP 4x2x0,75 - stíněný (montáž je včetně uložení v trase do lišt).</t>
  </si>
  <si>
    <t>1220=1 220.000 [A]</t>
  </si>
  <si>
    <t>R742X2402180</t>
  </si>
  <si>
    <t>Dodávka a montáž kabelu JYTY 2x1 včetně uložení a zakončení.</t>
  </si>
  <si>
    <t>1430=1 430.000 [A]</t>
  </si>
  <si>
    <t>R742X2402190</t>
  </si>
  <si>
    <t>Dodávka a montáž kabelu N2XH 3x1,5 včetně uložení a zakončení.</t>
  </si>
  <si>
    <t>315=315.000 [A]</t>
  </si>
  <si>
    <t>R742X2402200</t>
  </si>
  <si>
    <t>4175=4 175.000 [A]</t>
  </si>
  <si>
    <t>Poznámka k položce: dodávka a montáž trubky - dle výkresů zařízení -  dle výkresu PZTS D124_2_101 a D124_2_102 
Poznámka k položce: dodávka a montáž trubky - dle výkresů zařízení -  dle výkresu PZTS D124_2_101 a D124_2_102 
Poznámka k položce: dodávka a montáž trubky - dle výkresů zařízení -  dle výkresu PZTS D124_2_101 a D124_2_102</t>
  </si>
  <si>
    <t>R742X2402202</t>
  </si>
  <si>
    <t>Dodávka a montáž propojovací nástěnné krabice (skříně) se zámkem (dvojitým zamykacím systémem) IP65 typu ABS 280 x 210 x 130 mm</t>
  </si>
  <si>
    <t>Poznámka k položce: Dodávka a montáž propojovací nástěnné krabice pro propojení vedení PZTS  dle výkresu PZTS D124_2_101 až D124_2_103 vedení do místnosti 1P11. Výkres. dokumentace: D124_SO657165_01_2_102; D124_SO657165_01_2_103 
Poznámka k položce: Dodávka a montáž propojovací nástěnné krabice pro propojení vedení PZTS  dle výkresu PZTS D124_2_101 až D124_2_103 vedení do místnosti 1P11. Výkres. dokumentace: D124_SO657165_01_2_102; D124_SO657165_01_2_103 
Poznámka k položce: Dodávka a montáž propojovací nástěnné krabice pro propojení vedení PZTS  dle výkresu PZTS D124_2_101 až D124_2_103 vedení do místnosti 1P11. Výkres. dokumentace: D124_SO657165_01_2_102; D124_SO657165_01_2_103</t>
  </si>
  <si>
    <t>R742X2402210</t>
  </si>
  <si>
    <t>Dodávka Kabelový žlab neděrovaný  100x250 vč oblouků, vík, spojek, podpěr a upevnění.</t>
  </si>
  <si>
    <t>Poznámka k položce: dodávka a montáž žlabu - dle výkresů zařízení -  dle výkresu PZTS D124_2_101 a D124_2_102 
Poznámka k položce: dodávka a montáž žlabu - dle výkresů zařízení -  dle výkresu PZTS D124_2_101 a D124_2_102 
Poznámka k položce: dodávka a montáž žlabu - dle výkresů zařízení -  dle výkresu PZTS D124_2_101 a D124_2_102</t>
  </si>
  <si>
    <t>R742X2402211</t>
  </si>
  <si>
    <t>Montáž Kabelový žlab neděrovaný 100x250 vč oblouků, vík, spojek, podpěr a upevnění.</t>
  </si>
  <si>
    <t>Montáž Kabelový žlab neděrovaný  100x250 vč oblouků, vík, spojek, podpěr a upevnění.</t>
  </si>
  <si>
    <t>R742X2402220</t>
  </si>
  <si>
    <t>Poznámka k položce: pouze montáže vedení - dle výkresů zařízení -  dle výkresu PZTS D124_2_101 a D124_2_102 
Poznámka k položce: pouze montáže vedení - dle výkresů zařízení -  dle výkresu PZTS D124_2_101 a D124_2_102 
Poznámka k položce: pouze montáže vedení - dle výkresů zařízení -  dle výkresu PZTS D124_2_101 a D124_2_102</t>
  </si>
  <si>
    <t>R742X2402230</t>
  </si>
  <si>
    <t>55=55.000 [A]</t>
  </si>
  <si>
    <t>R742X2402240</t>
  </si>
  <si>
    <t>Naprogramování PZTS sítě včetně oživení</t>
  </si>
  <si>
    <t>Poznámka k položce: Práce na úpravě stávajícího software 
Poznámka k položce: Práce na úpravě stávajícího software 
Poznámka k položce: Práce na úpravě stávajícího software</t>
  </si>
  <si>
    <t>R742X2402250</t>
  </si>
  <si>
    <t>Poznámka k položce: dodávka a montáž chráničky - dle výkresů zařízení -  dle výkresu PZTS D124_2_101 a D124_2_102 
Poznámka k položce: dodávka a montáž chráničky - dle výkresů zařízení -  dle výkresu PZTS D124_2_101 a D124_2_102 
Poznámka k položce: dodávka a montáž chráničky - dle výkresů zařízení -  dle výkresu PZTS D124_2_101 a D124_2_102</t>
  </si>
  <si>
    <t>R742X2402260</t>
  </si>
  <si>
    <t>D+M Ostatní nespecifikované instalační materiál, konektory</t>
  </si>
  <si>
    <t>Poznámka k položce: dodávka a montáž ostatního nespecifikovaného montážního a spojovacího materiálu spojeného se zařízením PZTS - nespecifikovaných drobných materiál 
Poznámka k položce: dodávka a montáž ostatního nespecifikovaného montážního a spojovacího materiálu spojeného se zařízením PZTS - nespecifikovaných drobných materiál 
Poznámka k položce: dodávka a montáž ostatního nespecifikovaného montážního a spojovacího materiálu spojeného se zařízením PZTS - nespecifikovaných drobných materiál</t>
  </si>
  <si>
    <t>R742X2402280</t>
  </si>
  <si>
    <t>Doplňující kompletace zařízení PZTS</t>
  </si>
  <si>
    <t>D4</t>
  </si>
  <si>
    <t>ÚSTŘEDNA - MATERIÁL ZPDP</t>
  </si>
  <si>
    <t>R742X2403010</t>
  </si>
  <si>
    <t>R742X2403020</t>
  </si>
  <si>
    <t>R742X2403030</t>
  </si>
  <si>
    <t>D5</t>
  </si>
  <si>
    <t>HLÁSIČE A PERIFERIE - MATERIÁL ZPDP</t>
  </si>
  <si>
    <t>R742X2403050</t>
  </si>
  <si>
    <t>R742X2403060</t>
  </si>
  <si>
    <t>R742X2403070</t>
  </si>
  <si>
    <t>R742X2403080</t>
  </si>
  <si>
    <t>R742X2403090</t>
  </si>
  <si>
    <t>R742X2403100</t>
  </si>
  <si>
    <t>D6</t>
  </si>
  <si>
    <t>KABELY - MATERIÁL ZPDP</t>
  </si>
  <si>
    <t>R742X2403120</t>
  </si>
  <si>
    <t>ZPDP Kabel 2x0,8 smyčky hlásící linky - bez funkční integrity (2x0,8) parametr B2ca.</t>
  </si>
  <si>
    <t>R742X2403130</t>
  </si>
  <si>
    <t>R742X2403140</t>
  </si>
  <si>
    <t>R742X2403150</t>
  </si>
  <si>
    <t>R742X2403160</t>
  </si>
  <si>
    <t>D7</t>
  </si>
  <si>
    <t>KABELOVÉ TRASY S POŽÁRNÍ ODOLNOSTÍ S CERTIFIKACÍ P30-R DLE ZP27/2008 - MATERIÁL ZPDP</t>
  </si>
  <si>
    <t>R742X2403180</t>
  </si>
  <si>
    <t>D8</t>
  </si>
  <si>
    <t>KABELOVÉ TRASY BEZ POŽÁRNÍ ODOLNOSTI - MATERIÁL ZPDP</t>
  </si>
  <si>
    <t>R742X2403200</t>
  </si>
  <si>
    <t>R742X2403210</t>
  </si>
  <si>
    <t>D9</t>
  </si>
  <si>
    <t>OSTATNÍ MATERIÁL PŘI PROVÁDĚNÍ ELEKTROMONTÁŽÍ - MATERIÁL ZPDP</t>
  </si>
  <si>
    <t>R742X2403230</t>
  </si>
  <si>
    <t>Zkušební plyn pro kouřové hlásiče Pro min. cca. 200 hlásičů</t>
  </si>
  <si>
    <t>R742X2403240</t>
  </si>
  <si>
    <t>R742X2403250</t>
  </si>
  <si>
    <t>Drobný materiál pro stavební práce a přípomoce</t>
  </si>
  <si>
    <t>R005X2495060</t>
  </si>
  <si>
    <t>R742X2401020</t>
  </si>
  <si>
    <t>Provedení kontroly a zaměření stávajícího stavu zařízení a rozvodů PZTS.</t>
  </si>
  <si>
    <t>Poznámka k položce: Provedení kontroly a zaměření stávajícího stavu zařízení a rozvodů PZTS (původního EZS) ŽST včetně vypracování protokolu o výsledcích zjištění se zaměřením na zjištění skutečného stavu pro budoucí návaznosti na místní předpis o provádění kontrol funkčnosti zařízení jako celek včetně vyplývajících návrhů na řešení. na opětné připojení do stávajícího systému PZTS 
Poznámka k položce: Provedení kontroly a zaměření stávajícího stavu zařízení a rozvodů PZTS (původního EZS) ŽST včetně vypracování protokolu o výsledcích zjištění se zaměřením na zjištění skutečného stavu pro budoucí návaznosti na místní předpis o provádění kontrol funkčnosti zařízení jako celek včetně vyplývajících návrhů na řešení. na opětné připojení do stávajícího systému PZTS 
Poznámka k položce: Provedení kontroly a zaměření stávajícího stavu zařízení a rozvodů PZTS (původního EZS) ŽST včetně vypracování protokolu o výsledcích zjištění se zaměřením na zjištění skutečného stavu pro budoucí návaznosti na místní předpis o provádění kontrol funkčnosti zařízení jako celek včetně vyplývajících návrhů na řešení. na opětné připojení do stávajícího systému PZTS</t>
  </si>
  <si>
    <t>R742X2401030</t>
  </si>
  <si>
    <t>Rozpracování plánu demontáží a montáží vzhledem k etapizaci výstavby a zachování hlavních funkčních zařízení ŽST.</t>
  </si>
  <si>
    <t>Poznámka k položce: rozdělení prací dle požadavku na postupnou realizaci 
Poznámka k položce: rozdělení prací dle požadavku na postupnou realizaci 
Poznámka k položce: rozdělení prací dle požadavku na postupnou realizaci</t>
  </si>
  <si>
    <t>R742X2404310</t>
  </si>
  <si>
    <t>Koordinace s ostatními profesemi při zakládání kabeláže v rozvaděčích (elektro) - ZPDP</t>
  </si>
  <si>
    <t>R742X2404320</t>
  </si>
  <si>
    <t>Koordinační funkční zkouška systému - ZPDP</t>
  </si>
  <si>
    <t>R742X2495020</t>
  </si>
  <si>
    <t>Zprovoznění, seřízení a vyzkoušení zařízení jako celek</t>
  </si>
  <si>
    <t>R742X2495030</t>
  </si>
  <si>
    <t>část celého zařízení, musí být prohlédnuta, přeměřena, vyzkoušena a bude podle této vyhlášky vypracována zpráva o výchozí revizi včetně úpravy rozvaděčů.</t>
  </si>
  <si>
    <t>R742X2495040</t>
  </si>
  <si>
    <t>Poznámka k položce: Kompletní uvedení do provozu 
Poznámka k položce: Kompletní uvedení do provozu 
Poznámka k položce: Kompletní uvedení do provozu</t>
  </si>
  <si>
    <t>R742X2495050</t>
  </si>
  <si>
    <t>R742X2495090</t>
  </si>
  <si>
    <t>Popisy a označení rozvodů a zařízení</t>
  </si>
  <si>
    <t>Poznámka k položce: Popisy a označení především rozvodů stému PZTS, tak aby byla umožněna snadná orientace v zařízení PZTS pro obsluhu, údržbu a servis. 
Poznámka k položce: Popisy a označení především rozvodů stému PZTS, tak aby byla umožněna snadná orientace v zařízení PZTS pro obsluhu, údržbu a servis.</t>
  </si>
  <si>
    <t>R742X2495091</t>
  </si>
  <si>
    <t>Poznámka k položce: Popisy a označení především rozvodů stému PZTS, tak aby byla umožněna snadná orientace v zařízení PZTS pro obsluhu, údržbu a servis. 
Poznámka k položce: Popisy a označení především rozvodů stému PZTS, tak aby byla umožněna snadná orientace v zařízení PZTS pro obsluhu, údržbu a servis. 
Poznámka k položce: Popisy a označení především rozvodů stému PZTS, tak aby byla umožněna snadná orientace v zařízení PZTS pro obsluhu, údržbu a servis.</t>
  </si>
  <si>
    <t>R940X2495010</t>
  </si>
  <si>
    <t>Zřízení a odstranění pracovní podlahy dle montáže, např. lešení, pomocné lešení, práce na žebříku, práce na plošině atd. - dle potřeb montáže</t>
  </si>
  <si>
    <t>M2</t>
  </si>
  <si>
    <t>Poznámka k položce: mimo jiné dle NV č. 362/2005 Sb. - použití přenosného lešení, žebříků a plošině pro elektromontáže 
Poznámka k položce: mimo jiné dle NV č. 362/2005 Sb. - použití přenosného lešení, žebříků a plošině pro elektromontáže 
Poznámka k položce: mimo jiné dle NV č. 362/2005 Sb. - použití přenosného lešení, žebříků a plošině pro elektromontáže</t>
  </si>
  <si>
    <t xml:space="preserve">  SO 65-71-65.R</t>
  </si>
  <si>
    <t>Rozhlasové zařízení</t>
  </si>
  <si>
    <t>SO 65-71-65.R</t>
  </si>
  <si>
    <t>R013203000</t>
  </si>
  <si>
    <t>Realizační dokumentace + VARIANTNÍ AKUSTICKÁ STUDIE</t>
  </si>
  <si>
    <t>provedení průzkumu zařízení a demontáře</t>
  </si>
  <si>
    <t>R742X2201038</t>
  </si>
  <si>
    <t>Připojení drážního rozhlasu do výtahu</t>
  </si>
  <si>
    <t>Poznámka k položce: Dodávka a montáž - připojení na rozvody rozhlasu výtahu, který je součástí dodávky výtahu. 
Poznámka k položce: Dodávka a montáž - připojení na rozvody rozhlasu výtahu, který je součástí dodávky výtahu. 
Poznámka k položce: Dodávka a montáž - připojení na rozvody rozhlasu výtahu, který je součástí dodávky výtahu.</t>
  </si>
  <si>
    <t>R742X2201040</t>
  </si>
  <si>
    <t>Po provedených průzkumech se provedou kompletní demontáže (v dotčených prostorách) zařízení samotné budovy haly 1.PP, 1. NP. a nástupišť č.2 a č.3 – mimo prosto</t>
  </si>
  <si>
    <t>Po provedených průzkumech se provedou kompletní demontáže (v dotčených prostorách) zařízení samotné budovy haly 1.PP, 1. NP. a nástupišť č.2 a č.3 – mimo prostory s technologickým v budově - zázemím ŽST nádraží, které nadále musí být funkční.</t>
  </si>
  <si>
    <t>Poznámka k položce: Po provedených průzkumech se provedou demontáže (v dotčených prostorách) zařízení samotné budovy haly 1.PP a 1. NP. Odpojí se a zdemontuje stávající rozvody navazující na ostatní slaboproudé rozvody a zařízení 1.NP. a část 1.PP. – mimo prostory s technologickým zázemím ŽST nádraží, které nadále musí být funkční. 
Poznámka k položce: Po provedených průzkumech se provedou demontáže (v dotčených prostorách) zařízení samotné budovy haly 1.PP a 1. NP. Odpojí se a zdemontuje stávající rozvody navazující na ostatní slaboproudé rozvody a zařízení 1.NP. a část 1.PP. – mimo prostory s technologickým zázemím ŽST nádraží, které nadále musí být funkční. 
Poznámka k položce: Po provedených průzkumech se provedou demontáže (v dotčených prostorách) zařízení samotné budovy haly 1.PP a 1. NP. Odpojí se a zdemontuje stávající rozvody navazující na ostatní slaboproudé rozvody a zařízení 1.NP. a část 1.PP. – mimo prostory s technologickým zázemím ŽST nádraží, které nadále musí být funkční.</t>
  </si>
  <si>
    <t>R742X2201050</t>
  </si>
  <si>
    <t>Odpojí se a zdemontují se stávající reproduktory na nástupišti č.1 a č. 3 se zachováním rozvodů.</t>
  </si>
  <si>
    <t>Poznámka k položce: Po provedených průzkumech se provedou demontáže (v dotčených prostorách) pouze reproduktorů na nástupišti č.1 a č.3. 
Poznámka k položce: Po provedených průzkumech se provedou demontáže (v dotčených prostorách) pouze reproduktorů na nástupišti č.1 a č.3. 
Poznámka k položce: Po provedených průzkumech se provedou demontáže (v dotčených prostorách) pouze reproduktorů na nástupišti č.1 a č.3.</t>
  </si>
  <si>
    <t>R742X2201060</t>
  </si>
  <si>
    <t>Osazení nového zařízení  - 6x RV - 300V a připojení nových rozvodů (DR1, DR2 a DR3)</t>
  </si>
  <si>
    <t>Osazení nového zařízení - 6x RV - 300V a připojení nových rozvodů (DR1, DR2 a DR3)</t>
  </si>
  <si>
    <t>Poznámka k položce: připojení  ve stávajícím zařízení ŽST - m.č. 0P19f nové reproduktoruvé rozvody na nové zařízení IP RÚ Dcom 
Poznámka k položce: připojení  ve stávajícím zařízení ŽST - m.č. 0P19f nové reproduktoruvé rozvody na nové zařízení IP RÚ Dcom 
Poznámka k položce: připojení  ve stávajícím zařízení ŽST - m.č. 0P19f nové reproduktoruvé rozvody na nové zařízení IP RÚ Dcom</t>
  </si>
  <si>
    <t>R742X2201070</t>
  </si>
  <si>
    <t>Připojení nových rozvodů na stávající  6x RV - 300W (DR5 a DR4)</t>
  </si>
  <si>
    <t>Připojení nových rozvodů na stávající zařízení - 300W (DR5 a DR4)</t>
  </si>
  <si>
    <t>Poznámka k položce: připojení  na stávající zařízení ŽST - m.č. 0P19f IP RU Dcom 
Poznámka k položce: připojení  na stávající zařízení ŽST - m.č. 0P19f IP RU Dcom 
Poznámka k položce: připojení  na stávající zařízení ŽST - m.č. 0P19f IP RU Dcom</t>
  </si>
  <si>
    <t>montáže a dodávky ostatních doplňijících slaboproudých rozvodů a zařízení</t>
  </si>
  <si>
    <t>R742X2202010</t>
  </si>
  <si>
    <t>Osazení bezpečnostnícha popisných tabulek</t>
  </si>
  <si>
    <t>Poznámka k položce: dodávka a montáž tabulek - štítků umístěných v a u ústředny mč. '0P19f' a v mč. '1P05b' popisující okruhy DR dle výkresů rozvodů DR D122_2_102 a D122_2_103 
Poznámka k položce: dodávka a montáž tabulek - štítků umístěných v a u ústředny mč. '0P19f' a v mč. '1P05b' popisující okruhy DR dle výkresů rozvodů DR D122_2_102 a D122_2_103 
Poznámka k položce: dodávka a montáž tabulek - štítků umístěných v a u ústředny mč. '0P19f' a v mč. '1P05b' popisující okruhy DR dle výkresů rozvodů DR D122_2_102 a D122_2_103</t>
  </si>
  <si>
    <t>R742X2202020</t>
  </si>
  <si>
    <t>Poznámka k položce: Montáž a dodávka požárních typových průchodek pro kabelové rozvody - dle výkresové dokumentace D122 - výkresy D122_SO64/164_01_2_102 a D122_SO64/164_01_2_103 půdorysy 1.PP, 1.NP a výkresy  PBŘ. V 1.PP je 5x (včetně mezi 0P19f a 0P19g a 0P19i) a v1.NP. 1x. Výkres. dokumentace: D122_SO647164_01_2_102; D122_SO647164_01_2_103 
Poznámka k položce: Montáž a dodávka požárních typových průchodek pro kabelové rozvody - dle výkresové dokumentace D122 - výkresy D122_SO64/164_01_2_102 a D122_SO64/164_01_2_103 půdorysy 1.PP, 1.NP a výkresy  PBŘ. V 1.PP je 5x (včetně mezi 0P19f a 0P19g a 0P19i) a v1.NP. 1x. Výkres. dokumentace: D122_SO647164_01_2_102; D122_SO647164_01_2_103 
Poznámka k položce: Montáž a dodávka požárních typových průchodek pro kabelové rozvody - dle výkresové dokumentace D122 - výkresy D122_SO64/164_01_2_102 a D122_SO64/164_01_2_103 půdorysy 1.PP, 1.NP a výkresy  PBŘ. V 1.PP je 5x (včetně mezi 0P19f a 0P19g a 0P19i) a v1.NP. 1x. Výkres. dokumentace: D122_SO647164_01_2_102; D122_SO647164_01_2_103</t>
  </si>
  <si>
    <t>210070131</t>
  </si>
  <si>
    <t>Montáž podpěrek a průchodek průchodek pro kabely ucpávkových vývodek do průměru 42 mm</t>
  </si>
  <si>
    <t>KUS</t>
  </si>
  <si>
    <t>R742X2202040</t>
  </si>
  <si>
    <t>Pro montáže - ostatní spojovací a upevňovací materiál vč. instalece - kryty, apod.</t>
  </si>
  <si>
    <t>Poznámka k položce: dodávka a montáž nespecifikovaného drobného materiálu, který není specifikován u navržených el. materiálů a zařízení - dle výkresů zařízení DR - D122_2_102 a D122_2_103. 
Poznámka k položce: dodávka a montáž nespecifikovaného drobného materiálu, který není specifikován u navržených el. materiálů a zařízení - dle výkresů zařízení DR - D122_2_102 a D122_2_103. 
Poznámka k položce: dodávka a montáž nespecifikovaného drobného materiálu, který není specifikován u navržených el. materiálů a zařízení - dle výkresů zařízení DR - D122_2_102 a D122_2_103.</t>
  </si>
  <si>
    <t>R742X2202050</t>
  </si>
  <si>
    <t>Naprogramování DR včetně oživení a uvedení do provozu</t>
  </si>
  <si>
    <t>Poznámka k položce: Práce na úpravě DR včetně software 
Poznámka k položce: Práce na úpravě DR včetně software 
Poznámka k položce: Práce na úpravě DR včetně software</t>
  </si>
  <si>
    <t>R742X2202060</t>
  </si>
  <si>
    <t>rozvody a zařízení - drážního rozhlasu - DR</t>
  </si>
  <si>
    <t>R742X2203010</t>
  </si>
  <si>
    <t>Dodávka a montáž - Reprosoustava - nástěnný skříňkový reproduktor bílý s konzolou včetně regulace, nastaven na 20W/100V, dle EN 54-24</t>
  </si>
  <si>
    <t>Poznámka k položce: vlhkuodolná bassrefl exová ozvučnice z nehořlavého ABS plastu - kalotový výškový reproduktor - 5“ basový reproduktor - nastavený výkon 20 W / 100 V, 8 ohm - přepínač výkonu - vestavěny držáky na zeď s možností natáčení - ocelová čelní mřížka -formou nástěnné montáže - hmotnost 2,5 kg - certifi kován dle EN 54–24, BS 5839 §8, viz výkres DR D122_2_104 - schéma s 20W reproduktory (1P10c, 1P01b). Výkres. dokumentace: D122_SO647164_01_2_104 
Poznámka k položce: vlhkuodolná bassrefl exová ozvučnice z nehořlavého ABS plastu - kalotový výškový reproduktor - 5“ basový reproduktor - nastavený výkon 20 W / 100 V, 8 ohm - přepínač výkonu - vestavěny držáky na zeď s možností natáčení - ocelová čelní mřížka -formou nástěnné montáže - hmotnost 2,5 kg - certifi kován dle EN 54–24, BS 5839 §8, viz výkres DR D122_2_104 - schéma s 20W reproduktory (1P10c, 1P01b). Výkres. dokumentace: D122_SO647164_01_2_104 
Poznámka k položce: vlhkuodolná bassrefl exová ozvučnice z nehořlavého ABS plastu - kalotový výškový reproduktor - 5“ basový reproduktor - nastavený výkon 20 W / 100 V, 8 ohm - přepínač výkonu - vestavěny držáky na zeď s možností natáčení - ocelová čelní mřížka -formou nástěnné montáže - hmotnost 2,5 kg - certifi kován dle EN 54–24, BS 5839 §8, viz výkres DR D122_2_104 - schéma s 20W reproduktory (1P10c, 1P01b). Výkres. dokumentace: D122_SO647164_01_2_104</t>
  </si>
  <si>
    <t>R742X2203020</t>
  </si>
  <si>
    <t>Dodávka a montáž - Reprosoustava - nástěnný skříňkový reproduktor bílý s konzolou včetně regulace, nastaven na 15W/100V, dle EN 54-24</t>
  </si>
  <si>
    <t>Poznámka k položce: vlhkuodolná bassrefl exová ozvučnice z nehořlavého ABS plastu - kalotový výškový reproduktor - 5“ basový reproduktor - nastavený výkon 15 W / 100 V, 8 ohm - přepínač výkonu - vestavěny držáky na zeď s možností natáčení - ocelová čelní mřížka -formou nástěnné montáže - hmotnost 2,5 kg - certifi kován dle EN 54–24, BS 5839 §8, viz výkres DR D122_2_104 - schéma s 15W reproduktory (0P18). Výkres. dokumentace: D122_SO647164_01_2_104 
Poznámka k položce: vlhkuodolná bassrefl exová ozvučnice z nehořlavého ABS plastu - kalotový výškový reproduktor - 5“ basový reproduktor - nastavený výkon 15 W / 100 V, 8 ohm - přepínač výkonu - vestavěny držáky na zeď s možností natáčení - ocelová čelní mřížka -formou nástěnné montáže - hmotnost 2,5 kg - certifi kován dle EN 54–24, BS 5839 §8, viz výkres DR D122_2_104 - schéma s 15W reproduktory (0P18). Výkres. dokumentace: D122_SO647164_01_2_104 
Poznámka k položce: vlhkuodolná bassrefl exová ozvučnice z nehořlavého ABS plastu - kalotový výškový reproduktor - 5“ basový reproduktor - nastavený výkon 15 W / 100 V, 8 ohm - přepínač výkonu - vestavěny držáky na zeď s možností natáčení - ocelová čelní mřížka -formou nástěnné montáže - hmotnost 2,5 kg - certifi kován dle EN 54–24, BS 5839 §8, viz výkres DR D122_2_104 - schéma s 15W reproduktory (0P18). Výkres. dokumentace: D122_SO647164_01_2_104</t>
  </si>
  <si>
    <t>R742X2203030</t>
  </si>
  <si>
    <t>Dodávka a montáž - Reprosoustava - nástěnný skříňkový reproduktor bílý s konzolou včetně regulace, nastaven na 10W/100V, dle EN 54-24</t>
  </si>
  <si>
    <t>Poznámka k položce: vlhkuodolná bassrefl exová ozvučnice z nehořlavého ABS plastu - kalotový výškový reproduktor - 5“ basový reproduktor - nastavený výkon 10 W / 100 V, 8 ohm - přepínač výkonu - vestavěny držáky na zeď s možností natáčení - ocelová čelní mřížka -formou nástěnné montáže - hmotnost 2,5 kg - certifi kován dle EN 54–24, BS 5839 §8, viz výkres DR D122_2_104 - schéma s 10W reproduktory (0P01). Výkres. dokumentace: D122_SO647164_01_2_104 
Poznámka k položce: vlhkuodolná bassrefl exová ozvučnice z nehořlavého ABS plastu - kalotový výškový reproduktor - 5“ basový reproduktor - nastavený výkon 10 W / 100 V, 8 ohm - přepínač výkonu - vestavěny držáky na zeď s možností natáčení - ocelová čelní mřížka -formou nástěnné montáže - hmotnost 2,5 kg - certifi kován dle EN 54–24, BS 5839 §8, viz výkres DR D122_2_104 - schéma s 10W reproduktory (0P01). Výkres. dokumentace: D122_SO647164_01_2_104 
Poznámka k položce: vlhkuodolná bassrefl exová ozvučnice z nehořlavého ABS plastu - kalotový výškový reproduktor - 5“ basový reproduktor - nastavený výkon 10 W / 100 V, 8 ohm - přepínač výkonu - vestavěny držáky na zeď s možností natáčení - ocelová čelní mřížka -formou nástěnné montáže - hmotnost 2,5 kg - certifi kován dle EN 54–24, BS 5839 §8, viz výkres DR D122_2_104 - schéma s 10W reproduktory (0P01). Výkres. dokumentace: D122_SO647164_01_2_104</t>
  </si>
  <si>
    <t>R742X2203040</t>
  </si>
  <si>
    <t>Dodávka a montáž - Reprosoustava - nástěnný skříňkový reproduktor bílý s konzolou včetně regulace, nastaven na 5W/100V, dle EN 54-24</t>
  </si>
  <si>
    <t>Poznámka k položce: vlhkuodolná bassrefl exová ozvučnice z nehořlavého ABS plastu - kalotový výškový reproduktor - 5“ basový reproduktor - nastavený výkon 5 W / 100 V, 8 ohm - přepínač výkonu - vestavěny držáky na zeď s možností natáčení - ocelová čelní mřížka -formou nástěnné montáže - hmotnost 2,5 kg - certifi kován dle EN 54–24, BS 5839 §8, viz výkres DR D122_2_104 - schéma s 5W reproduktory (1P05a, 1P03a, 1P07a a pro 1P06 - výtah). Výkres. dokumentace: D122_SO647164_01_2_104 
Poznámka k položce: vlhkuodolná bassrefl exová ozvučnice z nehořlavého ABS plastu - kalotový výškový reproduktor - 5“ basový reproduktor - nastavený výkon 5 W / 100 V, 8 ohm - přepínač výkonu - vestavěny držáky na zeď s možností natáčení - ocelová čelní mřížka -formou nástěnné montáže - hmotnost 2,5 kg - certifi kován dle EN 54–24, BS 5839 §8, viz výkres DR D122_2_104 - schéma s 5W reproduktory (1P05a, 1P03a, 1P07a a pro 1P06 - výtah). Výkres. dokumentace: D122_SO647164_01_2_104 
Poznámka k položce: vlhkuodolná bassrefl exová ozvučnice z nehořlavého ABS plastu - kalotový výškový reproduktor - 5“ basový reproduktor - nastavený výkon 5 W / 100 V, 8 ohm - přepínač výkonu - vestavěny držáky na zeď s možností natáčení - ocelová čelní mřížka -formou nástěnné montáže - hmotnost 2,5 kg - certifi kován dle EN 54–24, BS 5839 §8, viz výkres DR D122_2_104 - schéma s 5W reproduktory (1P05a, 1P03a, 1P07a a pro 1P06 - výtah). Výkres. dokumentace: D122_SO647164_01_2_104</t>
  </si>
  <si>
    <t>R742X2203050</t>
  </si>
  <si>
    <t>Dodávka a montáž - Reprosoustava - nástěnný skříňkový reproduktor bílý s konzolou včetně regulace, nastaven na 2,5W/100V, dle EN 54-24</t>
  </si>
  <si>
    <t>Poznámka k položce: vlhkuodolná bassrefl exová ozvučnice z nehořlavého ABS plastu - kalotový výškový reproduktor - 5“ basový reproduktor - nastavený výkon 2,5 W / 100 V, 8 ohm - přepínač výkonu - vestavěny držáky na zeď s možností natáčení - ocelová čelní mřížka -formou nástěnné montáže - hmotnost 2,5 kg - certifi kován dle EN 54–24, BS 5839 §8, viz výkres DR D122_2_104 - schéma s 2,5W reproduktory (1P05b, 1P04a, 1P04b). Výkres. dokumentace: D122_SO647164_01_2_104 
Poznámka k položce: vlhkuodolná bassrefl exová ozvučnice z nehořlavého ABS plastu - kalotový výškový reproduktor - 5“ basový reproduktor - nastavený výkon 2,5 W / 100 V, 8 ohm - přepínač výkonu - vestavěny držáky na zeď s možností natáčení - ocelová čelní mřížka -formou nástěnné montáže - hmotnost 2,5 kg - certifi kován dle EN 54–24, BS 5839 §8, viz výkres DR D122_2_104 - schéma s 2,5W reproduktory (1P05b, 1P04a, 1P04b). Výkres. dokumentace: D122_SO647164_01_2_104 
Poznámka k položce: vlhkuodolná bassrefl exová ozvučnice z nehořlavého ABS plastu - kalotový výškový reproduktor - 5“ basový reproduktor - nastavený výkon 2,5 W / 100 V, 8 ohm - přepínač výkonu - vestavěny držáky na zeď s možností natáčení - ocelová čelní mřížka -formou nástěnné montáže - hmotnost 2,5 kg - certifi kován dle EN 54–24, BS 5839 §8, viz výkres DR D122_2_104 - schéma s 2,5W reproduktory (1P05b, 1P04a, 1P04b). Výkres. dokumentace: D122_SO647164_01_2_104</t>
  </si>
  <si>
    <t>R742X2203060</t>
  </si>
  <si>
    <t>Dodávka a montáž - Reprosoustava - závěsný kulový reproduktor bílý s konzolou, nastaven na 5W/100V, dle EN 54-24</t>
  </si>
  <si>
    <t>Poznámka k položce: Závěsná reprosoustava kulového tvaru jsou vyrobeny z odolného plastu ABS. K dispozici je 3,5 m propojovací třížilový kabel, kde je standardně vyveden 10 W výkon reprosoustavy, spolu s ochranným vodičem a závěsným lankem. Model RPT 83Z, který je proveden podle ČSN EN 60 849 pro evakuační rozhlas, používá kabel s kompletní teflonovou (PTFE) izolací. Směrová charakteristika je tvaru mezi kulovou a kardioidní. Zvukově tyto závěsné reprosoustavy vynikají vysokou kvalitou řečového pásma, takže se hodí především pro ozvučování veřejných prostor s vysokým stropem s cílem širokého vykrytí akustickým signálem, viz výkres DR D122_2_104 - schéma s 5W reproduktory (0P09a, 0P12a). Výkres. dokumentace: D122_SO647164_01_2_104 
Poznámka k položce: Závěsná reprosoustava kulového tvaru jsou vyrobeny z odolného plastu ABS. K dispozici je 3,5 m propojovací třížilový kabel, kde je standardně vyveden 10 W výkon reprosoustavy, spolu s ochranným vodičem a závěsným lankem. Model RPT 83Z, který je proveden podle ČSN EN 60 849 pro evakuační rozhlas, používá kabel s kompletní teflonovou (PTFE) izolací. Směrová charakteristika je tvaru mezi kulovou a kardioidní. Zvukově tyto závěsné reprosoustavy vynikají vysokou kvalitou řečového pásma, takže se hodí především pro ozvučování veřejných prostor s vysokým stropem s cílem širokého vykrytí akustickým signálem, viz výkres DR D122_2_104 - schéma s 5W reproduktory (0P09a, 0P12a). Výkres. dokumentace: D122_SO647164_01_2_104 
Poznámka k položce: Závěsná reprosoustava kulového tvaru jsou vyrobeny z odolného plastu ABS. K dispozici je 3,5 m propojovací třížilový kabel, kde je standardně vyveden 10 W výkon reprosoustavy, spolu s ochranným vodičem a závěsným lankem. Model RPT 83Z, který je proveden podle ČSN EN 60 849 pro evakuační rozhlas, používá kabel s kompletní teflonovou (PTFE) izolací. Směrová charakteristika je tvaru mezi kulovou a kardioidní. Zvukově tyto závěsné reprosoustavy vynikají vysokou kvalitou řečového pásma, takže se hodí především pro ozvučování veřejných prostor s vysokým stropem s cílem širokého vykrytí akustickým signálem, viz výkres DR D122_2_104 - schéma s 5W reproduktory (0P09a, 0P12a). Výkres. dokumentace: D122_SO647164_01_2_104</t>
  </si>
  <si>
    <t>R742X2203070</t>
  </si>
  <si>
    <t>Dodávka a montáž - Reprosoustava - tlakový venkovní reproduktor s konzolou, nastaven na 15W/100V, dle EN 54-24</t>
  </si>
  <si>
    <t>Poznámka k položce: výkon 15 W rms / 100 V min. vstupní impedance 667 Ohm ekv. citlivost 113 dB / 1W, 1m frekvenční rozsah 300 – 10 000 Hz mat. zvukovodu bílý ABS plast úzká směrová charakteristika volby výkonů ocelová konzola s nasměrováním rozměry 222 × 162 × 232 mm hmotnost 1,36 kg krytí IP 66, viz výkres DR D122_2_104 - schéma s 5W reproduktory na nástupištích č.1 , č.2, č.3 a č.4. Výkres. dokumentace: D122_SO647164_01_2_104 
Poznámka k položce: výkon 15 W rms / 100 V min. vstupní impedance 667 Ohm ekv. citlivost 113 dB / 1W, 1m frekvenční rozsah 300 – 10 000 Hz mat. zvukovodu bílý ABS plast úzká směrová charakteristika volby výkonů ocelová konzola s nasměrováním rozměry 222 × 162 × 232 mm hmotnost 1,36 kg krytí IP 66, viz výkres DR D122_2_104 - schéma s 5W reproduktory na nástupištích č.1 , č.2, č.3 a č.4. Výkres. dokumentace: D122_SO647164_01_2_104 
Poznámka k položce: výkon 15 W rms / 100 V min. vstupní impedance 667 Ohm ekv. citlivost 113 dB / 1W, 1m frekvenční rozsah 300 – 10 000 Hz mat. zvukovodu bílý ABS plast úzká směrová charakteristika volby výkonů ocelová konzola s nasměrováním rozměry 222 × 162 × 232 mm hmotnost 1,36 kg krytí IP 66, viz výkres DR D122_2_104 - schéma s 5W reproduktory na nástupištích č.1 , č.2, č.3 a č.4. Výkres. dokumentace: D122_SO647164_01_2_104</t>
  </si>
  <si>
    <t>R742X2203072</t>
  </si>
  <si>
    <t>Dodávka a montáž přepěťové ochrany SPD - T2 na din lištu o jmen. Napětí 120V AC s vyjímatelným modulem varistorus s optickou signalizací poruchy a s dálkovou si</t>
  </si>
  <si>
    <t>Dodávka a montáž přepěťové ochrany SPD - T2 na din lištu o jmen. Napětí 120V AC s vyjímatelným modulem varistorus s optickou signalizací poruchy a s dálkovou signalizací poruchy</t>
  </si>
  <si>
    <t>Poznámka k položce: Přepěťová ochrana linky venkovních tlakových reproduktorů (montáž přepěťové ochrany včetně připojení), viz výkres DR D122_2_104 - schéma. Jedná ce pouze pro nové rozvody (DR4 a DR5) 
Poznámka k položce: Přepěťová ochrana linky venkovních tlakových reproduktorů (montáž přepěťové ochrany včetně připojení), viz výkres DR D122_2_104 - schéma. Jedná ce pouze pro nové rozvody (DR4 a DR5) 
Poznámka k položce: Přepěťová ochrana linky venkovních tlakových reproduktorů (montáž přepěťové ochrany včetně připojení), viz výkres DR D122_2_104 - schéma. Jedná ce pouze pro nové rozvody (DR4 a DR5)</t>
  </si>
  <si>
    <t>R742X2203073</t>
  </si>
  <si>
    <t>Dodávka a montáž plastové rozvodnice na omítku 400V, IP40, 4 modulová s DIN lištou, s otvíratelnými dvířky nahoru</t>
  </si>
  <si>
    <t>Poznámka k položce: rozvodnice pro přepěťové ochrany 
Poznámka k položce: rozvodnice pro přepěťové ochrany 
Poznámka k položce: rozvodnice pro přepěťové ochrany</t>
  </si>
  <si>
    <t>R742X2203080</t>
  </si>
  <si>
    <t>Připojení DR výtahu</t>
  </si>
  <si>
    <t>R742X2203090</t>
  </si>
  <si>
    <t>Kabelu N2XH 2x1,5</t>
  </si>
  <si>
    <t>1500=1 500.000 [A]</t>
  </si>
  <si>
    <t>Poznámka k položce: dodávka 
Poznámka k položce: dodávka 
Poznámka k položce: dodávka</t>
  </si>
  <si>
    <t>R742X2203100</t>
  </si>
  <si>
    <t>Elektroinstalační trubka ohebná 2320/LPE-1, komplet</t>
  </si>
  <si>
    <t>1363=1 363.000 [A]</t>
  </si>
  <si>
    <t>R742X2203110</t>
  </si>
  <si>
    <t>Poznámka k položce: montáž 
Poznámka k položce: montáž 
Poznámka k položce: montáž</t>
  </si>
  <si>
    <t>R742X2203120</t>
  </si>
  <si>
    <t>Ostatní nespecifikované instalační materiál, konektory spojené s rozvody a zařízením DR</t>
  </si>
  <si>
    <t>Poznámka k položce: dodávka a montáž ostatního nespecifikovaného drobného materiálu, který není specifiikován u navržených el. materiálů a zařízení - dle výkresů zařízení DR - D122_2_102 a D122_2_103. 
Poznámka k položce: dodávka a montáž ostatního nespecifikovaného drobného materiálu, který není specifiikován u navržených el. materiálů a zařízení - dle výkresů zařízení DR - D122_2_102 a D122_2_103. 
Poznámka k položce: dodávka a montáž ostatního nespecifikovaného drobného materiálu, který není specifiikován u navržených el. materiálů a zařízení - dle výkresů zařízení DR - D122_2_102 a D122_2_103.</t>
  </si>
  <si>
    <t>R005X2295080</t>
  </si>
  <si>
    <t>R005X2295090</t>
  </si>
  <si>
    <t>R742X2201010</t>
  </si>
  <si>
    <t>R742X2201020</t>
  </si>
  <si>
    <t>Provedení kontroly a zaměření stávajícího stavu zařízení a rozvodů a zařízení ostatních slaboproudých systémů ŽST (pro rozvody drážního rozhlasu - DR)</t>
  </si>
  <si>
    <t>R742X2201030</t>
  </si>
  <si>
    <t>Poznámka k položce: rozdělení prací do etapizace samotné realizace 
Poznámka k položce: rozdělení prací do etapizace samotné realizace 
Poznámka k položce: rozdělení prací do etapizace samotné realizace</t>
  </si>
  <si>
    <t>R742X2295030</t>
  </si>
  <si>
    <t>R742X2295040</t>
  </si>
  <si>
    <t>R742X2295050</t>
  </si>
  <si>
    <t>R742X2295060</t>
  </si>
  <si>
    <t>R742X2295070</t>
  </si>
  <si>
    <t>R742X2295130</t>
  </si>
  <si>
    <t>Poznámka k položce: Doplňující položka pro popisy a označení především rozvodů stému DR, tak aby byla umožněna snadná orientace v zařízení DR pro obsluhu, údržbu a servis. 
Poznámka k položce: Doplňující položka pro popisy a označení především rozvodů stému DR, tak aby byla umožněna snadná orientace v zařízení DR pro obsluhu, údržbu a servis.</t>
  </si>
  <si>
    <t>R742X2295131</t>
  </si>
  <si>
    <t>Poznámka k položce: Doplňující položka pro popisy a označení především rozvodů stému DR, tak aby byla umožněna snadná orientace v zařízení DR pro obsluhu, údržbu a servis. 
Poznámka k položce: Doplňující položka pro popisy a označení především rozvodů stému DR, tak aby byla umožněna snadná orientace v zařízení DR pro obsluhu, údržbu a servis. 
Poznámka k položce: Doplňující položka pro popisy a označení především rozvodů stému DR, tak aby byla umožněna snadná orientace v zařízení DR pro obsluhu, údržbu a servis.</t>
  </si>
  <si>
    <t>R742X2295140</t>
  </si>
  <si>
    <t>R940X2295010</t>
  </si>
  <si>
    <t>D.1.4</t>
  </si>
  <si>
    <t>Ostatní technologická zařízení</t>
  </si>
  <si>
    <t xml:space="preserve">  SO 65-71-65.V</t>
  </si>
  <si>
    <t>Osobní výtahy, schodišťové výtahy</t>
  </si>
  <si>
    <t>SO 65-71-65.V</t>
  </si>
  <si>
    <t>Lešení a stavební výtahy</t>
  </si>
  <si>
    <t>941111821</t>
  </si>
  <si>
    <t>Lešení řadové trubkové lehké pracovní s podlahami s provozním zatížením tř. 3 do 200 kg/m2 šířky tř. W09 od 0,9 do 1,2 m, výšky výšky do 10 m demontáž</t>
  </si>
  <si>
    <t>D1.4.1_02_101 - Výtahová šachta  
D1.4.1_02_102 - Celková sestava  
D1.4.1_02_103 - Detaily  
D1.4.1_02_104 - Pohledy na stěnu 1PP  
D1.4.1_01_001 - Technická zpráva 
D1.4.1_02_101 - Výtahová šachta  
D1.4.1_02_102 - Celková sestava  
D1.4.1_02_103 - Detaily  
D1.4.1_02_104 - Pohledy na stěnu 1PP  
D1.4.1_01_001 - Technická zpráva 
D1.4.1_02_101 - Výtahová šachta  
D1.4.1_02_102 - Celková sestava  
D1.4.1_02_103 - Detaily  
D1.4.1_02_104 - Pohledy na stěnu 1PP  
D1.4.1_01_001 - Technická zpráva</t>
  </si>
  <si>
    <t>941111121</t>
  </si>
  <si>
    <t>Lešení řadové trubkové lehké pracovní s podlahami s provozním zatížením tř. 3 do 200 kg/m2 šířky tř. W09 od 0,9 do 1,2 m, výšky výšky do 10 m montáž</t>
  </si>
  <si>
    <t>Dokončovací kce na pozem.stav.</t>
  </si>
  <si>
    <t>952901111</t>
  </si>
  <si>
    <t>Vyčištění budov nebo objektů před předáním do užívání budov bytové nebo občanské výstavby, světlé výšky podlaží do 4 m</t>
  </si>
  <si>
    <t>644941111</t>
  </si>
  <si>
    <t>Montáž průvětrníků nebo mřížek odvětrávacích velikosti do 150 x 200 mm</t>
  </si>
  <si>
    <t>55341427</t>
  </si>
  <si>
    <t>mřížka větrací nerezová se síťovinou 150x150mm</t>
  </si>
  <si>
    <t>D1.4.1_02_101 - Výtahová šachta  
D1.4.1_02_102 - Celková sestava  
D1.4.1_02_103 - Detaily  
D1.4.1_02_104 - Pohledy na stěnu 1PP  
D1.4.1_01_001 - Technická zpráva 
D1.4.1_02_101 - Výtahová šachta  
D1.4.1_02_102 - Celková sestava  
D1.4.1_02_103 - Detaily  
D1.4.1_02_104 - Pohledy na stěnu 1PP  
D1.4.1_01_001 - Technická zpráva</t>
  </si>
  <si>
    <t>Konstrukce zámečnické</t>
  </si>
  <si>
    <t>R767248110</t>
  </si>
  <si>
    <t>Montáž ochranné výtahové konstrukce pro zasklení</t>
  </si>
  <si>
    <t>SOUB</t>
  </si>
  <si>
    <t>R767995105</t>
  </si>
  <si>
    <t>Výroba a montáž kov. atypických konstr.</t>
  </si>
  <si>
    <t>R998767102</t>
  </si>
  <si>
    <t>Přesun hmot pro zámečnické konstr., výšky do 12 m</t>
  </si>
  <si>
    <t>Nátěry</t>
  </si>
  <si>
    <t>R783122510</t>
  </si>
  <si>
    <t>Nátěr syntetický OK "A" 2x + 1x email</t>
  </si>
  <si>
    <t>Zasklívání</t>
  </si>
  <si>
    <t>R63437146</t>
  </si>
  <si>
    <t>Sklo bezpečnostní vícevrstvé, s fólií + zasklení</t>
  </si>
  <si>
    <t>1=1.000 [A] 
Celkem: 1=1.000 [B]</t>
  </si>
  <si>
    <t>R998787102</t>
  </si>
  <si>
    <t>Přesun hmot pro zasklívání, výšky do 12 m</t>
  </si>
  <si>
    <t>Elektromontáže</t>
  </si>
  <si>
    <t>R210201528</t>
  </si>
  <si>
    <t>Svítidlo LED světlomet</t>
  </si>
  <si>
    <t>osvětlení nástupiště led se senzorem 50lx  
D1.4.1_02_101 - Výtahová šachta  
D1.4.1_02_102 - Celková sestava  
D1.4.1_02_103 - Detaily  
D1.4.1_02_104 - Pohledy na stěnu 1PP  
D1.4.1_01_001 - Technická zpráva 
osvětlení nástupiště led se senzorem 50lx  
D1.4.1_02_101 - Výtahová šachta  
D1.4.1_02_102 - Celková sestava  
D1.4.1_02_103 - Detaily  
D1.4.1_02_104 - Pohledy na stěnu 1PP  
D1.4.1_01_001 - Technická zpráva</t>
  </si>
  <si>
    <t>741370171</t>
  </si>
  <si>
    <t>Montáž svítidel žárovkových se zapojením vodičů světlometů 1 zdroj</t>
  </si>
  <si>
    <t>Montáže dopravních zař. a vah</t>
  </si>
  <si>
    <t>R330030049</t>
  </si>
  <si>
    <t>Montáž výtahu, 2 stan. 2 nást.</t>
  </si>
  <si>
    <t>R330030050</t>
  </si>
  <si>
    <t>Montáž výtahu, další stanice</t>
  </si>
  <si>
    <t>R47124700</t>
  </si>
  <si>
    <t>Výtah osobní</t>
  </si>
  <si>
    <t>výtah dle norem a dle sm 10 a interoper.  
D1.4.1_02_101 - Výtahová šachta  
D1.4.1_02_102 - Celková sestava  
D1.4.1_02_103 - Detaily  
D1.4.1_02_104 - Pohledy na stěnu 1PP  
D1.4.1_01_001 - Technická zpráva 
výtah dle norem a dle sm 10 a interoper.  
D1.4.1_02_101 - Výtahová šachta  
D1.4.1_02_102 - Celková sestava  
D1.4.1_02_103 - Detaily  
D1.4.1_02_104 - Pohledy na stěnu 1PP  
D1.4.1_01_001 - Technická zpráva</t>
  </si>
  <si>
    <t>R005231010</t>
  </si>
  <si>
    <t>Revize a zkoušky</t>
  </si>
  <si>
    <t>D.2.2</t>
  </si>
  <si>
    <t>Pozemní stavební objekty</t>
  </si>
  <si>
    <t xml:space="preserve">  SO 02</t>
  </si>
  <si>
    <t>ZOV</t>
  </si>
  <si>
    <t>SO 02</t>
  </si>
  <si>
    <t>ON</t>
  </si>
  <si>
    <t>001</t>
  </si>
  <si>
    <t>Mobilní WC pro cestující, dopravní kancelář a SSZT s možnosti mýtí rukou včetně servisu 1 x týdně, pronájem po dobu etapy 1 a 2, dopravy, montáže a demontáže</t>
  </si>
  <si>
    <t>MĚSÍC</t>
  </si>
  <si>
    <t>002</t>
  </si>
  <si>
    <t>Mobilní buňka pokladní ČD pokladny včetně pronájmu po dobu etapy 1 a 2, dopravy, montáže, demontáže, zajištění příslušných přípojek</t>
  </si>
  <si>
    <t>003</t>
  </si>
  <si>
    <t>Zajištění bezpečnosti cestujících a drážní dopravy - přístup k hyg. zázemí a pokladnám</t>
  </si>
  <si>
    <t>004</t>
  </si>
  <si>
    <t>Oplocení buňkoviště - montáž a demontáž</t>
  </si>
  <si>
    <t>6.00+5.50+6.00+8.00=25.500 [A] 
Celkem: 25.5=25.500 [B]</t>
  </si>
  <si>
    <t xml:space="preserve">  SO 65-71-65</t>
  </si>
  <si>
    <t>Rekonstrukce výpravní budovy v ŽST Plzeň Jižní předměstí</t>
  </si>
  <si>
    <t>SO 65-71-65</t>
  </si>
  <si>
    <t>Zemní práce</t>
  </si>
  <si>
    <t>120901121R00</t>
  </si>
  <si>
    <t>Bourání konstrukcí v odkopávkách a prokopávkách z betonu, prostého, pneumatickým kladivem</t>
  </si>
  <si>
    <t>M3</t>
  </si>
  <si>
    <t>RTS 24/ I</t>
  </si>
  <si>
    <t>korytech vodotečí, melioračních kanálech s přemístěním suti na hromady na vzdálenost do 20 m nebo s naložením na dopravní prostředek, 
korytech vodotečí, melioračních kanálech s přemístěním suti na hromady na vzdálenost do 20 m nebo s naložením na dopravní prostředek, 
korytech vodotečí, melioračních kanálech s přemístěním suti na hromady na vzdálenost do 20 m nebo s naložením na dopravní prostředek,</t>
  </si>
  <si>
    <t>139601102R00</t>
  </si>
  <si>
    <t>Ruční výkop jam, rýh a šachet v hornině 3</t>
  </si>
  <si>
    <t>s přehozením na vzdálenost do 5 m nebo s naložením na ruční dopravní prostředek 
s přehozením na vzdálenost do 5 m nebo s naložením na ruční dopravní prostředek 
s přehozením na vzdálenost do 5 m nebo s naložením na ruční dopravní prostředek</t>
  </si>
  <si>
    <t>151101101R00</t>
  </si>
  <si>
    <t>Zřízení pažení a rozepření stěn rýh příložné  pro jakoukoliv mezerovitost, hloubky do 2 m</t>
  </si>
  <si>
    <t>pro podzemní vedení pro všechny šířky rýhy, 
pro podzemní vedení pro všechny šířky rýhy, 
pro podzemní vedení pro všechny šířky rýhy,</t>
  </si>
  <si>
    <t>151101111R00</t>
  </si>
  <si>
    <t>Odstranění pažení a rozepření rýh příložné , hloubky do 2 m</t>
  </si>
  <si>
    <t>pro podzemní vedení s uložením materiálu na vzdálenost do 3 m od kraje výkopu, 
pro podzemní vedení s uložením materiálu na vzdálenost do 3 m od kraje výkopu, 
pro podzemní vedení s uložením materiálu na vzdálenost do 3 m od kraje výkopu,</t>
  </si>
  <si>
    <t>162201203R00</t>
  </si>
  <si>
    <t>Vodorovné přemístění výkopku nošením z horniny 1 až 4, kolečkem, na vzdálenost do 10 m</t>
  </si>
  <si>
    <t>bez naložení, avšak s vyprázdněním nádoby na hromadu nebo do dopravního prostředku, 
bez naložení, avšak s vyprázdněním nádoby na hromadu nebo do dopravního prostředku, 
bez naložení, avšak s vyprázdněním nádoby na hromadu nebo do dopravního prostředku,</t>
  </si>
  <si>
    <t>162201210R00</t>
  </si>
  <si>
    <t>Vodorovné přemístění výkopku nošením příplatek za každých dalších 10 m  z horniny 1 až 4, kolečkem</t>
  </si>
  <si>
    <t>162701105R00</t>
  </si>
  <si>
    <t>Vodorovné přemístění výkopku z horniny 1 až 4, na vzdálenost přes 9 000  do 10 000 m</t>
  </si>
  <si>
    <t>po suchu, bez naložení výkopku, avšak se složením bez rozhrnutí, zpáteční cesta vozidla. 
po suchu, bez naložení výkopku, avšak se složením bez rozhrnutí, zpáteční cesta vozidla. 
po suchu, bez naložení výkopku, avšak se složením bez rozhrnutí, zpáteční cesta vozidla.</t>
  </si>
  <si>
    <t>162701109R00</t>
  </si>
  <si>
    <t>Vodorovné přemístění výkopku příplatek k ceně za každých dalších i započatých 1 000 m přes 10 000 m  z horniny 1 až 4</t>
  </si>
  <si>
    <t>174101102R00</t>
  </si>
  <si>
    <t>Zásyp sypaninou se zhutněním v uzavřených prostorách s urovnáním povrchu zásypu s ručním zhutněním</t>
  </si>
  <si>
    <t>z jakékoliv horniny s uložením výkopku po vrstvách, 
z jakékoliv horniny s uložením výkopku po vrstvách, 
z jakékoliv horniny s uložením výkopku po vrstvách,</t>
  </si>
  <si>
    <t>R199000002R00</t>
  </si>
  <si>
    <t>901</t>
  </si>
  <si>
    <t>Poplatky za skládku horniny 1- 4, skupina 17 05 04 z Katalogu odpadů, VČETNĚ DOPRAVY</t>
  </si>
  <si>
    <t>Základy a zvláštní zakládání</t>
  </si>
  <si>
    <t>215901101RT5</t>
  </si>
  <si>
    <t>Zhutnění podloží z rostlé horniny 1 až 4 pod násypy z hornin soudržných do 92% PS a nesoudržných  sypkých relativní ulehlosti l(d) do 0,8 vibrační deskou</t>
  </si>
  <si>
    <t>z rostlé horniny tř.1 - 4 pod násypy z hornin soudržných do 92% PS a hornin nesoudržných sypkých relativní ulehlosti I(d) do 0,8 
z rostlé horniny tř.1 - 4 pod násypy z hornin soudržných do 92% PS a hornin nesoudržných sypkých relativní ulehlosti I(d) do 0,8 
z rostlé horniny tř.1 - 4 pod násypy z hornin soudržných do 92% PS a hornin nesoudržných sypkých relativní ulehlosti I(d) do 0,8</t>
  </si>
  <si>
    <t>271571111R00</t>
  </si>
  <si>
    <t>Polštáře zhutněné pod základy štěrkopísek tříděný,</t>
  </si>
  <si>
    <t>273321411R00</t>
  </si>
  <si>
    <t>Beton základových desek železový třídy C 25/30</t>
  </si>
  <si>
    <t>bez dodávky a uložení výztuže 
bez dodávky a uložení výztuže 
bez dodávky a uložení výztuže</t>
  </si>
  <si>
    <t>273351215R00</t>
  </si>
  <si>
    <t>Bednění stěn základových desek zřízení</t>
  </si>
  <si>
    <t>svislé nebo šikmé (odkloněné) , půdorysně přímé nebo zalomené, stěn základových desek ve volných nebo zapažených jámách, rýhách, šachtách, včetně případných vzpěr, 
svislé nebo šikmé (odkloněné) , půdorysně přímé nebo zalomené, stěn základových desek ve volných nebo zapažených jámách, rýhách, šachtách, včetně případných vzpěr, 
svislé nebo šikmé (odkloněné) , půdorysně přímé nebo zalomené, stěn základových desek ve volných nebo zapažených jámách, rýhách, šachtách, včetně případných vzpěr,</t>
  </si>
  <si>
    <t>273351216R00</t>
  </si>
  <si>
    <t>Bednění stěn základových desek odstranění</t>
  </si>
  <si>
    <t>273361821R00</t>
  </si>
  <si>
    <t>Uložení výztuže základových desek z betonářské oceli 10 505(R)</t>
  </si>
  <si>
    <t>včetně distančních prvků 
včetně distančních prvků 
včetně distančních prvků</t>
  </si>
  <si>
    <t>273361921RT5</t>
  </si>
  <si>
    <t>Uložení výztuže základových desek ze svařovaných sítí průměr drátu 6 mm, velikost oka 150/150 mm</t>
  </si>
  <si>
    <t>274323411R00</t>
  </si>
  <si>
    <t>Beton základových pasů železový vodostavební třídy C 25/30, stupeň vlivu prostředí XD2, odolnost proti korozi způsobené chloridy</t>
  </si>
  <si>
    <t>včetně dodávky a uložení betonu, bez výztuže 
včetně dodávky a uložení betonu, bez výztuže 
včetně dodávky a uložení betonu, bez výztuže</t>
  </si>
  <si>
    <t>274351215R00</t>
  </si>
  <si>
    <t>Bednění stěn základových pasů zřízení</t>
  </si>
  <si>
    <t>svislé nebo šikmé (odkloněné), půdorysně přímé nebo zalomené, stěn základových pasů ve volných nebo zapažených jámách, rýhách, šachtách, včetně případných vzpěr, 
svislé nebo šikmé (odkloněné), půdorysně přímé nebo zalomené, stěn základových pasů ve volných nebo zapažených jámách, rýhách, šachtách, včetně případných vzpěr, 
svislé nebo šikmé (odkloněné), půdorysně přímé nebo zalomené, stěn základových pasů ve volných nebo zapažených jámách, rýhách, šachtách, včetně případných vzpěr,</t>
  </si>
  <si>
    <t>274351216R00</t>
  </si>
  <si>
    <t>Bednění stěn základových pasů odstranění</t>
  </si>
  <si>
    <t>274361821R00</t>
  </si>
  <si>
    <t>Výztuž a svařované sítě základových pasů výztuž, z oceli 10505,  ,</t>
  </si>
  <si>
    <t>631571003R00</t>
  </si>
  <si>
    <t>Násyp  z kameniva  ze štěrkopísku 0-32 pro zpevnění podkladu</t>
  </si>
  <si>
    <t>pod mazaniny a dlažby, popř. na plochých střechách, vodorovný nebo ve spádu, s udusáním a urovnáním povrchu, 
pod mazaniny a dlažby, popř. na plochých střechách, vodorovný nebo ve spádu, s udusáním a urovnáním povrchu, 
pod mazaniny a dlažby, popř. na plochých střechách, vodorovný nebo ve spádu, s udusáním a urovnáním povrchu,</t>
  </si>
  <si>
    <t>Svislé a kompletní konstrukce</t>
  </si>
  <si>
    <t>13331734R</t>
  </si>
  <si>
    <t>Tyč ocelová válcovaná za tepla průřez: rovnoramenné L; značka: S235JR (1.0038); a = 60 mm; b = 60 mm; t = 8,0 mm</t>
  </si>
  <si>
    <t>13380620R</t>
  </si>
  <si>
    <t>Tyč ocelová válcovaná za tepla průřez: I; značka: S235JR (1.0038); h = 120 mm; b = 58 mm; s = 5,1 mm; t = 7,7 mm</t>
  </si>
  <si>
    <t>13380630R</t>
  </si>
  <si>
    <t>Tyč ocelová válcovaná za tepla průřez: I; značka: S235JR (1.0038); h = 160 mm; b = 74 mm; s = 6,3 mm; t = 9,5 mm</t>
  </si>
  <si>
    <t>13386435R</t>
  </si>
  <si>
    <t>Tyč ocelová válcovaná za tepla průřez: UPE; značka: S235JR (1.0038); h = 140 mm; b = 65 mm; s = 5,0 mm; t = 9,0 mm</t>
  </si>
  <si>
    <t>13482710R</t>
  </si>
  <si>
    <t>Tyč ocelová válcovaná za tepla průřez: IPE; značka: S235JR (1.0038); h = 180 mm; b = 91 mm; s = 5,3 mm; t = 8,0 mm</t>
  </si>
  <si>
    <t>310239211RT2</t>
  </si>
  <si>
    <t>Zazdívka otvorů o ploše přes 1 m2 do 4 m2 ve zdivu nadzákladovém cihlami pálenými pro jakoukoliv maltu vápenocementovou</t>
  </si>
  <si>
    <t>včetně pomocného pracovního lešení 
včetně pomocného pracovního lešení 
včetně pomocného pracovního lešení</t>
  </si>
  <si>
    <t>311231114R00</t>
  </si>
  <si>
    <t>Zdivo nosné z cihel a tvarovek pálených pod omítku z cihel plných, 290x140x65 mm, P 15, na maltu MVC 2,5</t>
  </si>
  <si>
    <t>317121047RT2</t>
  </si>
  <si>
    <t>Překlady pórobetonové nenosné délky 1240 mm, šířky 100 mm, výšky 249 mm</t>
  </si>
  <si>
    <t>317121047RT4</t>
  </si>
  <si>
    <t>Překlady pórobetonové nenosné délky 1240 mm, šířky 150 mm, výšky 249 mm</t>
  </si>
  <si>
    <t>317234410RT2</t>
  </si>
  <si>
    <t>Vyzdívka mezi nosníky cementovou</t>
  </si>
  <si>
    <t>jakýmikoliv cihlami pálenými na jakoukoliv maltu, 
jakýmikoliv cihlami pálenými na jakoukoliv maltu, 
jakýmikoliv cihlami pálenými na jakoukoliv maltu,</t>
  </si>
  <si>
    <t>317314125R00</t>
  </si>
  <si>
    <t>Podbetonování zhlaví nosníků zdivo šířky 250 mm</t>
  </si>
  <si>
    <t>betonem C 16/20. Tloušťka lože 50 mm, délka 200 mm. 
betonem C 16/20. Tloušťka lože 50 mm, délka 200 mm. 
betonem C 16/20. Tloušťka lože 50 mm, délka 200 mm.</t>
  </si>
  <si>
    <t>317314130R00</t>
  </si>
  <si>
    <t>Podbetonování zhlaví nosníků zdivo šířky 300 mm</t>
  </si>
  <si>
    <t>317314136R00</t>
  </si>
  <si>
    <t>Podbetonování zhlaví nosníků zdivo šířky 365 mm</t>
  </si>
  <si>
    <t>317314150R00</t>
  </si>
  <si>
    <t>Podbetonování zhlaví nosníků zdivo šířky 500 mm</t>
  </si>
  <si>
    <t>317314160R00</t>
  </si>
  <si>
    <t>Podbetonování zhlaví nosníků zdivo šířky 600 mm</t>
  </si>
  <si>
    <t>317941121R00</t>
  </si>
  <si>
    <t>Osazení ocelových válcovaných nosníků na zdivu bez dodávky materiálu, výšky do 120 mm</t>
  </si>
  <si>
    <t>profilu I, nebo IE, nebo U, nebo UE, nebo L 
profilu I, nebo IE, nebo U, nebo UE, nebo L 
profilu I, nebo IE, nebo U, nebo UE, nebo L</t>
  </si>
  <si>
    <t>317941123R00</t>
  </si>
  <si>
    <t>Osazení ocelových válcovaných nosníků na zdivu bez dodávky materiálu, výšky od 140 do 220 mm</t>
  </si>
  <si>
    <t>331231114RT2</t>
  </si>
  <si>
    <t>Zdivo pilířů z cihel pálených plných  , délky 290 mm, pevnost v tlaku P 15 MPa, na maltu vápenocementovou (MVC)</t>
  </si>
  <si>
    <t>volně stojících čtyřhranných až osmihranných (průřezu čtverce, T, nebo kříže), pravoúhlých pod omítku anebo režné (bez spárování) 
volně stojících čtyřhranných až osmihranných (průřezu čtverce, T, nebo kříže), pravoúhlých pod omítku anebo režné (bez spárování) 
volně stojících čtyřhranných až osmihranných (průřezu čtverce, T, nebo kříže), pravoúhlých pod omítku anebo režné (bez spárování)</t>
  </si>
  <si>
    <t>340239211RT2</t>
  </si>
  <si>
    <t>Zazdívka otvorů o ploše přes 1 m2 do 4 m2 v příčkách nebo stěnách cihlami  pálenými  tloušťky do 100 mm</t>
  </si>
  <si>
    <t>340239212RT2</t>
  </si>
  <si>
    <t>Zazdívka otvorů o ploše přes 1 m2 do 4 m2 v příčkách nebo stěnách cihlami  pálenými  tloušťky nad 100 mm</t>
  </si>
  <si>
    <t>342241162R00</t>
  </si>
  <si>
    <t>Příčky z tvárnic pálených Příčky z tvárnic keramických pálených tloušťky 140 mm, z cihel plných, P 15, na maltu MVC 2,5</t>
  </si>
  <si>
    <t>jednoduché nebo příčky zděné do svislé dřevěné, cihelné, betonové nebo ocelové konstrukce na jakoukoliv maltu vápenocementovou (MVC) nebo cementovou (MC), 
jednoduché nebo příčky zděné do svislé dřevěné, cihelné, betonové nebo ocelové konstrukce na jakoukoliv maltu vápenocementovou (MVC) nebo cementovou (MC), 
jednoduché nebo příčky zděné do svislé dřevěné, cihelné, betonové nebo ocelové konstrukce na jakoukoliv maltu vápenocementovou (MVC) nebo cementovou (MC),</t>
  </si>
  <si>
    <t>342255024R00</t>
  </si>
  <si>
    <t>Příčky z cihel a tvárnic nepálených příčky z příčkovek pórobetonových tloušťky 100 mm</t>
  </si>
  <si>
    <t>včetně pomocného lešení 
včetně pomocného lešení 
včetně pomocného lešení</t>
  </si>
  <si>
    <t>346244381RT2</t>
  </si>
  <si>
    <t>Plentování ocelových nosníků jednostranné výšky do 200 mm</t>
  </si>
  <si>
    <t>jakýmikoliv cihlami, 
jakýmikoliv cihlami, 
jakýmikoliv cihlami,</t>
  </si>
  <si>
    <t>346275115R00</t>
  </si>
  <si>
    <t>Přizdívky a obezdívky z desek pórobetonových tloušťky 150 mm</t>
  </si>
  <si>
    <t>s pomocným lešením o výšce podlahy do 1900 mm a pro zatížení do 1,5 kPa. 
s pomocným lešením o výšce podlahy do 1900 mm a pro zatížení do 1,5 kPa. 
s pomocným lešením o výšce podlahy do 1900 mm a pro zatížení do 1,5 kPa.</t>
  </si>
  <si>
    <t>346275116R00</t>
  </si>
  <si>
    <t>Přizdívky a obezdívky z desek pórobetonových tloušťky 200 mm</t>
  </si>
  <si>
    <t>342</t>
  </si>
  <si>
    <t>Stěny a příčky montované lehké</t>
  </si>
  <si>
    <t>342013122R00</t>
  </si>
  <si>
    <t>Příčky z desek sádrokartonových dvojité opláštění, jednoduchá konstrukce CW 50  tloušťka příčky 100 mm, desky protipožární, tloušťky 12,5 mm, tloušťka izolace 4</t>
  </si>
  <si>
    <t>Příčky z desek sádrokartonových dvojité opláštění, jednoduchá konstrukce CW 50  tloušťka příčky 100 mm, desky protipožární, tloušťky 12,5 mm, tloušťka izolace 40 mm, požární odolnost EI 90</t>
  </si>
  <si>
    <t>zřízení nosné konstrukce příčky, vložení tepelné izolace tl. do 5 cm, montáž desek, tmelení spár Q2 a úprava rohů. Včetně dodávek materiálu. 
zřízení nosné konstrukce příčky, vložení tepelné izolace tl. do 5 cm, montáž desek, tmelení spár Q2 a úprava rohů. Včetně dodávek materiálu. 
zřízení nosné konstrukce příčky, vložení tepelné izolace tl. do 5 cm, montáž desek, tmelení spár Q2 a úprava rohů. Včetně dodávek materiálu.</t>
  </si>
  <si>
    <t>342013221R00</t>
  </si>
  <si>
    <t>Příčky z desek sádrokartonových dvojité opláštění, jednoduchá konstrukce CW 75 tloušťka příčky 125 mm, desky standard, tloušťky12,5 mm, tloušťka izolace 80 mm,</t>
  </si>
  <si>
    <t>Příčky z desek sádrokartonových dvojité opláštění, jednoduchá konstrukce CW 75 tloušťka příčky 125 mm, desky standard, tloušťky12,5 mm, tloušťka izolace 80 mm, požární odolnost EI 60</t>
  </si>
  <si>
    <t>342013222R00</t>
  </si>
  <si>
    <t>Příčky z desek sádrokartonových dvojité opláštění, jednoduchá konstrukce CW 75 tloušťka příčky 125 mm, desky protipožární, tloušťky12,5 mm, tloušťka izolace 40</t>
  </si>
  <si>
    <t>Příčky z desek sádrokartonových dvojité opláštění, jednoduchá konstrukce CW 75 tloušťka příčky 125 mm, desky protipožární, tloušťky12,5 mm, tloušťka izolace 40 mm, požární odolnost EI 90</t>
  </si>
  <si>
    <t>342013223R00</t>
  </si>
  <si>
    <t>Příčky z desek sádrokartonových dvojité opláštění, jednoduchá konstrukce CW 75 tloušťka příčky 125 mm, desky impregnované, tloušťky12,5 mm, tloušťka izolace 80</t>
  </si>
  <si>
    <t>Příčky z desek sádrokartonových dvojité opláštění, jednoduchá konstrukce CW 75 tloušťka příčky 125 mm, desky impregnované, tloušťky12,5 mm, tloušťka izolace 80 mm, požární odolnost EI 60</t>
  </si>
  <si>
    <t>342091043R00</t>
  </si>
  <si>
    <t>Úpravy, doplňkové práce a příplatky pro sádrokartonové a sádrovláknité příčky příplatky za nestandardní povrchovou úpravu Q3</t>
  </si>
  <si>
    <t>34701511Rpol</t>
  </si>
  <si>
    <t>Předstěna SDK,tl.65mm,oc.kce CW,2x RBI 12,5mm,izol</t>
  </si>
  <si>
    <t>Vodorovné konstrukce</t>
  </si>
  <si>
    <t>413231231RT2</t>
  </si>
  <si>
    <t>Zazdívka zhlaví jakýmikoliv cihlami pálenými stropních trámů o průřezu trámu přes 4000 mm2</t>
  </si>
  <si>
    <t>416</t>
  </si>
  <si>
    <t>Podhledy a mezistropy montované lehké</t>
  </si>
  <si>
    <t>416022123R00</t>
  </si>
  <si>
    <t>Podhledy na kovové konstrukci opláštěné deskami sádrokartonovými dvouúrovňový křížový rošt z profilů CD zavěšený 1x deska, tloušťky 12,5 mm, impregnovaná,  , be</t>
  </si>
  <si>
    <t>Podhledy na kovové konstrukci opláštěné deskami sádrokartonovými dvouúrovňový křížový rošt z profilů CD zavěšený 1x deska, tloušťky 12,5 mm, impregnovaná,  , bez izolace</t>
  </si>
  <si>
    <t>416022129R00</t>
  </si>
  <si>
    <t>Podhledy na kovové konstrukci opláštěné deskami sádrokartonovými dvouúrovňový křížový rošt z profilů CD zavěšený 1x deska, tloušťky 20 mm, protipožární,  , bez</t>
  </si>
  <si>
    <t>Podhledy na kovové konstrukci opláštěné deskami sádrokartonovými dvouúrovňový křížový rošt z profilů CD zavěšený 1x deska, tloušťky 20 mm, protipožární,  , bez izolace</t>
  </si>
  <si>
    <t>416044226R00</t>
  </si>
  <si>
    <t>Podhledy - samostatné požární předěly opláštěné deskami sádrokartonovými zavěšený podhled, profil CD, rozteč 750 mm 2x opláštěný, tloušťka desky 15 mm, protipož</t>
  </si>
  <si>
    <t>Podhledy - samostatné požární předěly opláštěné deskami sádrokartonovými zavěšený podhled, profil CD, rozteč 750 mm 2x opláštěný, tloušťka desky 15 mm, protipožární, tloušťka minerální izolace 60 mm, požární odolnost shora EI 60 a zdola EI 60</t>
  </si>
  <si>
    <t>s úpravou rohů, koutů a hran konstrukcí, přebroušení a tmelení spár, 
s úpravou rohů, koutů a hran konstrukcí, přebroušení a tmelení spár, 
s úpravou rohů, koutů a hran konstrukcí, přebroušení a tmelení spár,</t>
  </si>
  <si>
    <t>416051211R00</t>
  </si>
  <si>
    <t>Podhledy sádrokartonovými akustické bezespáré podhledy akustické  bezespáré, dvouúrovňový ocelový rošt - hrana akustické sádrokartonové desky kolmo řezaná (pro</t>
  </si>
  <si>
    <t>Podhledy sádrokartonovými akustické bezespáré podhledy akustické  bezespáré, dvouúrovňový ocelový rošt - hrana akustické sádrokartonové desky kolmo řezaná (pro technologii řezané spáry) rozměr desky 1188/1998 mm, děrování pravidelné, d 8 mm, podíl děrované plochy 15,5%, s minerální izolací tl. 50 mm</t>
  </si>
  <si>
    <t>Komunikace</t>
  </si>
  <si>
    <t>113106122R00</t>
  </si>
  <si>
    <t>Rozebrání komunikací pro pěší s jakýmkoliv ložem a výplní spár  z kamenných dlaždic nebo desek</t>
  </si>
  <si>
    <t>s přemístěním hmot na skládku na vzdálenost do 3 m nebo s naložením na dopravní prostředek 
s přemístěním hmot na skládku na vzdálenost do 3 m nebo s naložením na dopravní prostředek 
s přemístěním hmot na skládku na vzdálenost do 3 m nebo s naložením na dopravní prostředek</t>
  </si>
  <si>
    <t>564851111R00</t>
  </si>
  <si>
    <t>Podklad ze štěrkodrti s rozprostřením a zhutněním frakce 0-63 mm, tloušťka po zhutnění 150 mm</t>
  </si>
  <si>
    <t>59245110R</t>
  </si>
  <si>
    <t>dlažba betonová dvouvrstvá, skladebná; obdélník; šedá; l = 200 mm; š = 100 mm; tl. 60,0 mm</t>
  </si>
  <si>
    <t>596215021R00</t>
  </si>
  <si>
    <t>Kladení zámkové dlažby do drtě tloušťka dlažby 60 mm, tloušťka lože 40 mm</t>
  </si>
  <si>
    <t>s provedením lože z kameniva drceného, s vyplněním spár, s dvojitým hutněním a se smetením přebytečného materiálu na krajnici. S dodáním hmot pro lože a výplň spár. 
s provedením lože z kameniva drceného, s vyplněním spár, s dvojitým hutněním a se smetením přebytečného materiálu na krajnici. S dodáním hmot pro lože a výplň spár. 
s provedením lože z kameniva drceného, s vyplněním spár, s dvojitým hutněním a se smetením přebytečného materiálu na krajnici. S dodáním hmot pro lože a výplň spár.</t>
  </si>
  <si>
    <t>596291111R00</t>
  </si>
  <si>
    <t>Řezání zámkové dlažby tloušťky 60 mm</t>
  </si>
  <si>
    <t>596415040R00</t>
  </si>
  <si>
    <t>Kladení dlažby z kamenných desek do drtě tloušťka dlažby 80 mm, tloušťka lože 40 mm</t>
  </si>
  <si>
    <t>s provedením lože z kameniva drceného, s vyplněním spár, s dvojitým hutněním vibrováním, a se smetením přebytečného materiálu na krajnici. S dodáním hmot pro lože a výplň spár. 
s provedením lože z kameniva drceného, s vyplněním spár, s dvojitým hutněním vibrováním, a se smetením přebytečného materiálu na krajnici. S dodáním hmot pro lože a výplň spár. 
s provedením lože z kameniva drceného, s vyplněním spár, s dvojitým hutněním vibrováním, a se smetením přebytečného materiálu na krajnici. S dodáním hmot pro lože a výplň spár.</t>
  </si>
  <si>
    <t>979082111R00</t>
  </si>
  <si>
    <t>Vnitrostaveništní doprava suti a vybouraných hmot do 10 m</t>
  </si>
  <si>
    <t>979082121R00</t>
  </si>
  <si>
    <t>Vnitrostaveništní doprava suti a vybouraných hmot příplatek k ceně za každých dalších 5 m</t>
  </si>
  <si>
    <t>979086112R00</t>
  </si>
  <si>
    <t>Vodorovná doprava suti a vybouraných hmot nakládání nebo překládání suti a vybouraných hmot na dopravní prostředek při vodorovné dopravě,  ,</t>
  </si>
  <si>
    <t>bez naložení, s vyložením a hrubým urovnáním 
bez naložení, s vyložením a hrubým urovnáním 
bez naložení, s vyložením a hrubým urovnáním</t>
  </si>
  <si>
    <t>Úpravy povrchů vnitřní</t>
  </si>
  <si>
    <t>601016141R00</t>
  </si>
  <si>
    <t>Omítka stropů a podhledů z hotových směsí vrstva štuková, vápenocementová,  , tloušťka vrstvy 3 mm,</t>
  </si>
  <si>
    <t>po jednotlivých vrstvách 
po jednotlivých vrstvách 
po jednotlivých vrstvách</t>
  </si>
  <si>
    <t>601016191R00</t>
  </si>
  <si>
    <t>Omítka stropů a podhledů z hotových směsí doplňkové práce penetrační natěr stropů akrylátový</t>
  </si>
  <si>
    <t>602016141R00</t>
  </si>
  <si>
    <t>Omítka stěn z hotových směsí vrstva štuková, vápenocementová,  , tloušťka vrstvy 3 mm,</t>
  </si>
  <si>
    <t>602016191R00</t>
  </si>
  <si>
    <t>Jádrová omítka penetrační nátěr stěn akrylátový</t>
  </si>
  <si>
    <t>611422122R00</t>
  </si>
  <si>
    <t>Omítky vnitřní stropů vápenné, vápenocementové kleneb nebo skořepin hladké</t>
  </si>
  <si>
    <t>s pomocným lešením o výšce podlahy do 1900 mm a pro zatížení do 1,5 kPa, 
s pomocným lešením o výšce podlahy do 1900 mm a pro zatížení do 1,5 kPa, 
s pomocným lešením o výšce podlahy do 1900 mm a pro zatížení do 1,5 kPa,</t>
  </si>
  <si>
    <t>611473111R00</t>
  </si>
  <si>
    <t>Omítky vnitřní stropů ze suchých směsí stropů rovných hladké</t>
  </si>
  <si>
    <t>vápenocementové, strojně nebo ručně nanášené, s pomocným lešením, kompletní souvrství 
vápenocementové, strojně nebo ručně nanášené, s pomocným lešením, kompletní souvrství 
vápenocementové, strojně nebo ručně nanášené, s pomocným lešením, kompletní souvrství</t>
  </si>
  <si>
    <t>612473181R00</t>
  </si>
  <si>
    <t>Omítky vnitřní zdiva ze suchých směsí hladké, strojně</t>
  </si>
  <si>
    <t>omítka vápenocementová, strojně nebo ručně nanášená v podlaží i ve schodišti na jakýkoliv druh podkladu, kompletní souvrství 
omítka vápenocementová, strojně nebo ručně nanášená v podlaží i ve schodišti na jakýkoliv druh podkladu, kompletní souvrství 
omítka vápenocementová, strojně nebo ručně nanášená v podlaží i ve schodišti na jakýkoliv druh podkladu, kompletní souvrství</t>
  </si>
  <si>
    <t>615481111R00</t>
  </si>
  <si>
    <t>Potažení válcovaných nosníků rabicovým pletivem jakékoliv výšky nosníků</t>
  </si>
  <si>
    <t>s postřikem cementovou maltou (s dodáním hmot), 
s postřikem cementovou maltou (s dodáním hmot), 
s postřikem cementovou maltou (s dodáním hmot),</t>
  </si>
  <si>
    <t>Úpravy povrchů vnější</t>
  </si>
  <si>
    <t>621477325R00</t>
  </si>
  <si>
    <t>Oprava vnějších štukových omítek podhledů s překrytím celé plochy štukem složitost fasády I.-II, množství opravované plochy 41 až 50 %</t>
  </si>
  <si>
    <t>navlhčení podkladu, cementový postřik a jádrová omítka na uvedeném procentu plochy, penetrace a štuk přes celou plochu podhledu 
navlhčení podkladu, cementový postřik a jádrová omítka na uvedeném procentu plochy, penetrace a štuk přes celou plochu podhledu 
navlhčení podkladu, cementový postřik a jádrová omítka na uvedeném procentu plochy, penetrace a štuk přes celou plochu podhledu</t>
  </si>
  <si>
    <t>622412302R00</t>
  </si>
  <si>
    <t>Nátěr vnějších omítek stěn podkladní, savých podkladů, složitost 3-4, 1 x nátěr</t>
  </si>
  <si>
    <t>622412316R00</t>
  </si>
  <si>
    <t>Nátěr vnějších omítek stěn vápenný, složitost 1-2, 2x nátěr, bez penetrace podkladu</t>
  </si>
  <si>
    <t>622412326R00</t>
  </si>
  <si>
    <t>Nátěr vnějších omítek stěn vápenný, složitost 3-4, 2x nátěr, bez penetrace podkladu</t>
  </si>
  <si>
    <t>622421143R00</t>
  </si>
  <si>
    <t>Omítky vnější stěn vápenocementové štukové,  , složitost 1÷ 2</t>
  </si>
  <si>
    <t>622423322R00</t>
  </si>
  <si>
    <t>Oprava vnějších omítek vápenných a vápenocementových s překrytím celé plochy štukem stupeň členitosti 3, v množství opravované plochy přes 20 do 30 %, bez nátěr</t>
  </si>
  <si>
    <t>Oprava vnějších omítek vápenných a vápenocementových s překrytím celé plochy štukem stupeň členitosti 3, v množství opravované plochy přes 20 do 30 %, bez nátěru, bez nákladů na umělecké dekorace fasád</t>
  </si>
  <si>
    <t>bez otlučení vadných míst 
bez otlučení vadných míst 
bez otlučení vadných míst</t>
  </si>
  <si>
    <t>Podlahy a podlahové konstrukce</t>
  </si>
  <si>
    <t>631312621RM1</t>
  </si>
  <si>
    <t>Mazanina z betonu prostého tl. přes 50 do 80 mm třídy C 20/25,</t>
  </si>
  <si>
    <t>(z kameniva) hlazená dřevěným hladítkem 
(z kameniva) hlazená dřevěným hladítkem 
(z kameniva) hlazená dřevěným hladítkem</t>
  </si>
  <si>
    <t>631313711RM1</t>
  </si>
  <si>
    <t>Mazanina z betonu prostého tl. přes 80 do 120 mm třídy C 25/30 ,</t>
  </si>
  <si>
    <t>631319153R00</t>
  </si>
  <si>
    <t>Příplatek za přehlazení povrchu tloušťka mazaniny od 80 mm do 120 mm</t>
  </si>
  <si>
    <t>betonové mazaniny min. B 10 ocelovým hladítkem 
betonové mazaniny min. B 10 ocelovým hladítkem 
betonové mazaniny min. B 10 ocelovým hladítkem</t>
  </si>
  <si>
    <t>631319171R00</t>
  </si>
  <si>
    <t>Příplatek za stržení povrchu tloušťka mazaniny do 80 mm</t>
  </si>
  <si>
    <t>spodní vrstvy mazaniny latí před vložením výztuže nebo pletiva pro tloušťku obou vrstev mazaniny 
spodní vrstvy mazaniny latí před vložením výztuže nebo pletiva pro tloušťku obou vrstev mazaniny 
spodní vrstvy mazaniny latí před vložením výztuže nebo pletiva pro tloušťku obou vrstev mazaniny</t>
  </si>
  <si>
    <t>631342736R00</t>
  </si>
  <si>
    <t>Mazanina z betonu lehkého hutného konstrukčního tloušťky přes 50 do 100 mm perlitový, pevnost v tlaku 1,8 MPa</t>
  </si>
  <si>
    <t>631351101R00</t>
  </si>
  <si>
    <t>Bednění stěn, rýh a otvorů v podlahách zřízení</t>
  </si>
  <si>
    <t>631351102R00</t>
  </si>
  <si>
    <t>Bednění stěn, rýh a otvorů v podlahách odstranění</t>
  </si>
  <si>
    <t>631361821R00</t>
  </si>
  <si>
    <t>Výztuž mazanin z betonů a z lehkých betonů z betonářské oceli 10 505(R)</t>
  </si>
  <si>
    <t>631361921RT5</t>
  </si>
  <si>
    <t>Výztuž mazanin z betonů a z lehkých betonů ze svařovaných sítí průměr drátu 6 mm, velikost oka 150/150 mm</t>
  </si>
  <si>
    <t>711</t>
  </si>
  <si>
    <t>Izolace proti vodě</t>
  </si>
  <si>
    <t>305</t>
  </si>
  <si>
    <t>62852265R</t>
  </si>
  <si>
    <t>Pás hydroizolační asfaltový tl = 4,0 mm; funkce: protiradonová, parobrzdná; nosná vložka: skelná tkanina; asfalt: modifikovaný; horní strana: minerální posyp; s</t>
  </si>
  <si>
    <t>Pás hydroizolační asfaltový tl = 4,0 mm; funkce: protiradonová, parobrzdná; nosná vložka: skelná tkanina; asfalt: modifikovaný; horní strana: minerální posyp; spodní strana: spalitelná fólie</t>
  </si>
  <si>
    <t>306</t>
  </si>
  <si>
    <t>711111001RZ1</t>
  </si>
  <si>
    <t>Provedení izolace proti zemní vlhkosti natěradly za studena na ploše vodorovné nátěrem penetračním, 1 x nátěr, včetně dodávky penetračního laku ALP</t>
  </si>
  <si>
    <t>307</t>
  </si>
  <si>
    <t>711112002RZ1</t>
  </si>
  <si>
    <t>Provedení izolace proti zemní vlhkosti natěradly za studena na ploše svislé, včetně pomocného lešení o výšce podlahy do 1900 mm a pro zatížení do 1,5 kPa. nátěr</t>
  </si>
  <si>
    <t>Provedení izolace proti zemní vlhkosti natěradly za studena na ploše svislé, včetně pomocného lešení o výšce podlahy do 1900 mm a pro zatížení do 1,5 kPa. nátěrem asfaltovým lakem, 1x nátěr, včetně dodávky laku ALN</t>
  </si>
  <si>
    <t>308</t>
  </si>
  <si>
    <t>711130101R00</t>
  </si>
  <si>
    <t>Odstranění izolace proti vodě - pásy na sucho vodorovné, 1 vrstva</t>
  </si>
  <si>
    <t>309</t>
  </si>
  <si>
    <t>310</t>
  </si>
  <si>
    <t>711140102R00</t>
  </si>
  <si>
    <t>Odstranění izolace proti vodě - pásy přitavením vodorovné, 2 vrstvy</t>
  </si>
  <si>
    <t>311</t>
  </si>
  <si>
    <t>711141559RT1</t>
  </si>
  <si>
    <t>Provedení izolace proti zemní vlhkosti pásy přitavením vodorovná, 1 vrstva, bez dodávky izolačních pásů,</t>
  </si>
  <si>
    <t>312</t>
  </si>
  <si>
    <t>711142559RT1</t>
  </si>
  <si>
    <t>Provedení izolace proti zemní vlhkosti pásy přitavením svislá, 1 vrstva, bez dodávky izolačních pásů,</t>
  </si>
  <si>
    <t>313</t>
  </si>
  <si>
    <t>711212000RU1</t>
  </si>
  <si>
    <t>Izolace proti vodě nátěr podkladní pod hydroizolační stěrky</t>
  </si>
  <si>
    <t>314</t>
  </si>
  <si>
    <t>711212001RT2</t>
  </si>
  <si>
    <t>Izolace proti vodě nátěr hydroizolační proti vlhkosti</t>
  </si>
  <si>
    <t>315</t>
  </si>
  <si>
    <t>711212601RT2</t>
  </si>
  <si>
    <t>Izolace proti vodě doplňky  těsnicí pás š.100 mm do spoje podlaha-stěna</t>
  </si>
  <si>
    <t>316</t>
  </si>
  <si>
    <t>711212602RT2</t>
  </si>
  <si>
    <t>Izolace proti vodě doplňky  těsnicí roh do spoje podlaha stěna</t>
  </si>
  <si>
    <t>317</t>
  </si>
  <si>
    <t>711212611RT2</t>
  </si>
  <si>
    <t>Izolace proti vodě doplňky  těsnicí pás šířky 100 mm do svislých koutů</t>
  </si>
  <si>
    <t>318</t>
  </si>
  <si>
    <t>711823121RT4</t>
  </si>
  <si>
    <t>Ochrana konstrukcí nopovou fólií svisle, výška nopu 8 mm, včetně dodávky fólie</t>
  </si>
  <si>
    <t>319</t>
  </si>
  <si>
    <t>711823129RT4</t>
  </si>
  <si>
    <t>Ochrana konstrukcí nopovou fólií ukončovací lišta,  , včetně dodávky lišty</t>
  </si>
  <si>
    <t>320</t>
  </si>
  <si>
    <t>979011111R00</t>
  </si>
  <si>
    <t>Svislá doprava suti a vybouraných hmot za prvé podlaží nad nebo pod základním podlažím</t>
  </si>
  <si>
    <t>321</t>
  </si>
  <si>
    <t>979011121R00</t>
  </si>
  <si>
    <t>Svislá doprava suti a vybouraných hmot příplatek za každé další podlaží</t>
  </si>
  <si>
    <t>324</t>
  </si>
  <si>
    <t>325</t>
  </si>
  <si>
    <t>326</t>
  </si>
  <si>
    <t>R979990121R00</t>
  </si>
  <si>
    <t>902</t>
  </si>
  <si>
    <t>Poplatek za uložení, asfaltové pásy, skupina 17 03 02 z Katalogu odpadů, VČETNĚ DOPRAVY</t>
  </si>
  <si>
    <t>327</t>
  </si>
  <si>
    <t>998711203R00</t>
  </si>
  <si>
    <t>Přesun hmot pro izolace proti vodě svisle do 60 m</t>
  </si>
  <si>
    <t>%</t>
  </si>
  <si>
    <t>50 m vodorovně měřeno od těžiště půdorysné plochy skládky do těžiště půdorysné plochy objektu 
50 m vodorovně měřeno od těžiště půdorysné plochy skládky do těžiště půdorysné plochy objektu 
50 m vodorovně měřeno od těžiště půdorysné plochy skládky do těžiště půdorysné plochy objektu</t>
  </si>
  <si>
    <t>713</t>
  </si>
  <si>
    <t>Izolace tepelné</t>
  </si>
  <si>
    <t>328</t>
  </si>
  <si>
    <t>28375705R</t>
  </si>
  <si>
    <t>Výrobek izolační pro budovy z pěnového polystyrenu (EPS) tvar: deska; OH = 25 kg/m3; lambda = 0,035 W/(m.K); pevnost v tlaku CS 150 kPa</t>
  </si>
  <si>
    <t>329</t>
  </si>
  <si>
    <t>63140541R</t>
  </si>
  <si>
    <t>Výrobek izolační pro budovy z minerální vlny (MW) tvar: deska; tloušťka d = 50,0 mm; OH = 30 kg/m3; lambda = 0,037 W/(m.K)</t>
  </si>
  <si>
    <t>330</t>
  </si>
  <si>
    <t>63140542R</t>
  </si>
  <si>
    <t>Výrobek izolační pro budovy z minerální vlny (MW) tvar: deska; tloušťka d = 60,0 mm; OH = 30 kg/m3; lambda = 0,037 W/(m.K)</t>
  </si>
  <si>
    <t>331</t>
  </si>
  <si>
    <t>63140545R</t>
  </si>
  <si>
    <t>Výrobek izolační pro budovy z minerální vlny (MW) tvar: deska; tloušťka d = 100,0 mm; OH = 30 kg/m3; lambda = 0,037 W/(m.K)</t>
  </si>
  <si>
    <t>332</t>
  </si>
  <si>
    <t>631405491R</t>
  </si>
  <si>
    <t>Výrobek izolační pro budovy z minerální vlny (MW) tvar: deska; tloušťka d = 160,0 mm; OH = 30 kg/m3; lambda = 0,037 W/(m.K)</t>
  </si>
  <si>
    <t>333</t>
  </si>
  <si>
    <t>631405492R</t>
  </si>
  <si>
    <t>Výrobek izolační pro budovy z minerální vlny (MW) tvar: deska; tloušťka d = 180,0 mm; OH = 30 kg/m3; lambda = 0,037 W/(m.K)</t>
  </si>
  <si>
    <t>334</t>
  </si>
  <si>
    <t>713102121R00</t>
  </si>
  <si>
    <t>Odstranění tepelné izolace z desek, lamel, rohoží, pásů a foukané izolace podlah, volně uložené, z minerálních desek, lamel, rohoží a pásů, tloušťky do 100 mm</t>
  </si>
  <si>
    <t>335</t>
  </si>
  <si>
    <t>713111121RT1</t>
  </si>
  <si>
    <t>Montáž tepelné izolace stropů rovných, spodem, uchycení drátem,</t>
  </si>
  <si>
    <t>336</t>
  </si>
  <si>
    <t>713111130RT2</t>
  </si>
  <si>
    <t>Montáž tepelné izolace stropů vložené mezi krokve, dvouvrstvá</t>
  </si>
  <si>
    <t>337</t>
  </si>
  <si>
    <t>713111211RS4</t>
  </si>
  <si>
    <t>Montáž tepelné izolace stropů parotěsná zábrana krovů spodem s přelepením spojů, včetně dodávky fólie</t>
  </si>
  <si>
    <t>338</t>
  </si>
  <si>
    <t>713121111RT1</t>
  </si>
  <si>
    <t>Montáž tepelné izolace podlah  jednovrstvá, bez dodávky materiálu</t>
  </si>
  <si>
    <t>339</t>
  </si>
  <si>
    <t>713191100RT9</t>
  </si>
  <si>
    <t>Izolace tepelné běžných konstrukcí - doplňky položení separační fólie, včetně dodávky PE fólie</t>
  </si>
  <si>
    <t>340</t>
  </si>
  <si>
    <t>713191221R00</t>
  </si>
  <si>
    <t>Izolace tepelné běžných konstrukcí - doplňky obložení stěn pásky 100 mm, včetně dodávky materiálu</t>
  </si>
  <si>
    <t>341</t>
  </si>
  <si>
    <t>71340121</t>
  </si>
  <si>
    <t>Dodávka - polyfenylsulfidová deska (PPS) tl. 50 mm</t>
  </si>
  <si>
    <t>345</t>
  </si>
  <si>
    <t>346</t>
  </si>
  <si>
    <t>347</t>
  </si>
  <si>
    <t>R979990144R00</t>
  </si>
  <si>
    <t>903</t>
  </si>
  <si>
    <t>Poplatek za uložení, minerální vata, skupina 17 06 04 z Katalogu odpadů, VČETNĚ DOPRAVY</t>
  </si>
  <si>
    <t>348</t>
  </si>
  <si>
    <t>998713203R00</t>
  </si>
  <si>
    <t>Přesun hmot pro izolace tepelné v objektech výšky do 24 m</t>
  </si>
  <si>
    <t>50 m vodorovně 
50 m vodorovně 
50 m vodorovně</t>
  </si>
  <si>
    <t>761</t>
  </si>
  <si>
    <t>Konstrukce sklobetonové</t>
  </si>
  <si>
    <t>349</t>
  </si>
  <si>
    <t>761201</t>
  </si>
  <si>
    <t>Přespároví stávajících opravovaných sklobetonových vyzdívek</t>
  </si>
  <si>
    <t>350</t>
  </si>
  <si>
    <t>76166110Rpol</t>
  </si>
  <si>
    <t>Sklobetonové nadsvětlíky replikami historických skleněných tvárnic</t>
  </si>
  <si>
    <t>351</t>
  </si>
  <si>
    <t>998761203R00</t>
  </si>
  <si>
    <t>Přesun hmot konstrukcí sklobetonových v objektech výšky do 24 m</t>
  </si>
  <si>
    <t>762</t>
  </si>
  <si>
    <t>Konstrukce tesařské</t>
  </si>
  <si>
    <t>352</t>
  </si>
  <si>
    <t>60511080R</t>
  </si>
  <si>
    <t>Prkno dřevina: jehličnatá; jakost: I</t>
  </si>
  <si>
    <t>353</t>
  </si>
  <si>
    <t>60512002T</t>
  </si>
  <si>
    <t>Řezivo SM hoblované</t>
  </si>
  <si>
    <t>354</t>
  </si>
  <si>
    <t>355</t>
  </si>
  <si>
    <t>762102a</t>
  </si>
  <si>
    <t>Repase dřevěného zábradlí - broušení</t>
  </si>
  <si>
    <t>356</t>
  </si>
  <si>
    <t>762102b</t>
  </si>
  <si>
    <t>Repase dřevěného zábradlí - obnova spojů a spasování</t>
  </si>
  <si>
    <t>357</t>
  </si>
  <si>
    <t>762102c</t>
  </si>
  <si>
    <t>Repase dřevěného zábradlí - fungicidní impregnační nátěr</t>
  </si>
  <si>
    <t>358</t>
  </si>
  <si>
    <t>762103a</t>
  </si>
  <si>
    <t>Repase dřevěného žebříkového schodiště - broušení</t>
  </si>
  <si>
    <t>359</t>
  </si>
  <si>
    <t>762103b</t>
  </si>
  <si>
    <t>Repase dřevěného žebříkového schodiště - obnova spojů a spasování</t>
  </si>
  <si>
    <t>360</t>
  </si>
  <si>
    <t>762103c</t>
  </si>
  <si>
    <t>Repase dřevěného žebříkového schodiště - fungicidní impregnační nátěr</t>
  </si>
  <si>
    <t>361</t>
  </si>
  <si>
    <t>762105a</t>
  </si>
  <si>
    <t>Repase dřevěného schodiště - broušení</t>
  </si>
  <si>
    <t>362</t>
  </si>
  <si>
    <t>762105b</t>
  </si>
  <si>
    <t>Repase dřevěného schodiště - obnova spojů a spasování</t>
  </si>
  <si>
    <t>363</t>
  </si>
  <si>
    <t>762105c</t>
  </si>
  <si>
    <t>Repase dřevěného schodiště - fungicidní impregnační nátěr</t>
  </si>
  <si>
    <t>364</t>
  </si>
  <si>
    <t>762313114T00</t>
  </si>
  <si>
    <t>Dodávka a montáž, svorník M16 + 2x matice a podložka</t>
  </si>
  <si>
    <t>365</t>
  </si>
  <si>
    <t>762331812R00</t>
  </si>
  <si>
    <t>Demontáž vázaných konstrukcí krovů z hranolů, hranolků, fošen, průřezové plochy přes 120 do 224 cm2</t>
  </si>
  <si>
    <t>366</t>
  </si>
  <si>
    <t>762331813R00</t>
  </si>
  <si>
    <t>Demontáž vázaných konstrukcí krovů z hranolů, hranolků, fošen, průřezové plochy přes 224 do 288 cm2</t>
  </si>
  <si>
    <t>367</t>
  </si>
  <si>
    <t>762331814R00</t>
  </si>
  <si>
    <t>Demontáž vázaných konstrukcí krovů z hranolů, hranolků, fošen, průřezové plochy přes 288 do 450 cm2</t>
  </si>
  <si>
    <t>368</t>
  </si>
  <si>
    <t>762331921R00</t>
  </si>
  <si>
    <t>Vázané konstrukce krovů vyřezání střešní vazby  průřezové plochy řeziva přes 120 do 224 cm2, délky vyřezané části krovu do 3 m</t>
  </si>
  <si>
    <t>369</t>
  </si>
  <si>
    <t>762331931R00</t>
  </si>
  <si>
    <t>Vázané konstrukce krovů vyřezání střešní vazby  průřezové plochy řeziva přes 224 do 288 cm2, délky vyřezané části krovu do 3 m</t>
  </si>
  <si>
    <t>370</t>
  </si>
  <si>
    <t>762331941R00</t>
  </si>
  <si>
    <t>Vázané konstrukce krovů vyřezání střešní vazby  průřezové plochy řeziva přes 288 do 450 cm2, délky vyřezané části krovu do 3 m</t>
  </si>
  <si>
    <t>371</t>
  </si>
  <si>
    <t>762331951R00</t>
  </si>
  <si>
    <t>Vázané konstrukce krovů vyřezání střešní vazby  průřezové plochy řeziva přes 450 cm2, délky vyřezané části krovu do 3 m</t>
  </si>
  <si>
    <t>372</t>
  </si>
  <si>
    <t>762332110R00</t>
  </si>
  <si>
    <t>Vázané konstrukce krovů montáž  střech pultových, sedlových, valbových, stanových čtvercového nebo obdélníkového půdorysu z řeziva, průřezové plochy do 120 cm2</t>
  </si>
  <si>
    <t>373</t>
  </si>
  <si>
    <t>762332120R00</t>
  </si>
  <si>
    <t>Vázané konstrukce krovů montáž  střech pultových, sedlových, valbových, stanových čtvercového nebo obdélníkového půdorysu z řeziva, průřezové plochy přes 120 do</t>
  </si>
  <si>
    <t>Vázané konstrukce krovů montáž  střech pultových, sedlových, valbových, stanových čtvercového nebo obdélníkového půdorysu z řeziva, průřezové plochy přes 120 do 224 cm2</t>
  </si>
  <si>
    <t>374</t>
  </si>
  <si>
    <t>762332130R00</t>
  </si>
  <si>
    <t>Vázané konstrukce krovů montáž  střech pultových, sedlových, valbových, stanových čtvercového nebo obdélníkového půdorysu z řeziva, průřezové plochy přes 120 do 288 cm2</t>
  </si>
  <si>
    <t>375</t>
  </si>
  <si>
    <t>762333120V01</t>
  </si>
  <si>
    <t>Montáž vázaných krovů nepravidelných do 224 cm2, protézováním</t>
  </si>
  <si>
    <t>376</t>
  </si>
  <si>
    <t>762333130V01</t>
  </si>
  <si>
    <t>Montáž vázaných krovů nepravidelných do 288 cm2, protézováním</t>
  </si>
  <si>
    <t>377</t>
  </si>
  <si>
    <t>762333140V01</t>
  </si>
  <si>
    <t>Montáž vázaných krovů nepravidelných do 450 cm2, protézováním</t>
  </si>
  <si>
    <t>378</t>
  </si>
  <si>
    <t>762333150T01</t>
  </si>
  <si>
    <t>Montáž vázaných krovů nepravidelných nad 450 cm2, protézováním</t>
  </si>
  <si>
    <t>379</t>
  </si>
  <si>
    <t>762341811R00</t>
  </si>
  <si>
    <t>Demontáž bednění a laťování bednění střech rovných, obloukových, o sklonu do 60 stupňů včetně všech nadstřešních konstrukcí z prken hrubých</t>
  </si>
  <si>
    <t>380</t>
  </si>
  <si>
    <t>762342203RT4</t>
  </si>
  <si>
    <t>Montáž laťování střech o sklonu do 60° při vzdálenost latí přes 220 do 360 mm, včetně dodávky latí 40/60 mm</t>
  </si>
  <si>
    <t>381</t>
  </si>
  <si>
    <t>762342206RT4</t>
  </si>
  <si>
    <t>Montáž kontralatí na vruty, s dodávkou těsnicí pásky pod kontralatě, a dodávkou latí 40 x 60 mm</t>
  </si>
  <si>
    <t>382</t>
  </si>
  <si>
    <t>762343101R00</t>
  </si>
  <si>
    <t>Montáž roštu pro tepelnou izolaci spodem</t>
  </si>
  <si>
    <t>383</t>
  </si>
  <si>
    <t>762395000R00</t>
  </si>
  <si>
    <t>Spojovací a ochranné prostředky svory, prkna, hřebíky, pásová ocel, vruty, impregnace</t>
  </si>
  <si>
    <t>384</t>
  </si>
  <si>
    <t>762811210RT3</t>
  </si>
  <si>
    <t>Záklop stropů s dodávkou materiálu  z hrubých prken, tloušťky 24 mm, vrchního na sraz, spáry zakryty lepenkovými pásy nebo lištami</t>
  </si>
  <si>
    <t>385</t>
  </si>
  <si>
    <t>762811811R00</t>
  </si>
  <si>
    <t>Demontáž záklopů stropů vrchních, zapuštěných z hrubých prken tloušťky do 32 mm</t>
  </si>
  <si>
    <t>386</t>
  </si>
  <si>
    <t>762822110R00</t>
  </si>
  <si>
    <t>Stropnice montáž  z hraněného a polohraněného řeziva s trámovými výměnami, průřezové plochy do 144 cm2</t>
  </si>
  <si>
    <t>387</t>
  </si>
  <si>
    <t>762822130R00</t>
  </si>
  <si>
    <t>Stropnice montáž  z hraněného a polohraněného řeziva s trámovými výměnami, průřezové plochy přes 288 do 450 cm2</t>
  </si>
  <si>
    <t>388</t>
  </si>
  <si>
    <t>762822830R00</t>
  </si>
  <si>
    <t>Demontáž stropnic z řeziva průřezové plochy přes 288 do 450 cm2</t>
  </si>
  <si>
    <t>389</t>
  </si>
  <si>
    <t>762841812R00</t>
  </si>
  <si>
    <t>Demontáž podbití stropů a střech do 60° z prken tl. do 35 mm s omítkou</t>
  </si>
  <si>
    <t>390</t>
  </si>
  <si>
    <t>762895000R00</t>
  </si>
  <si>
    <t>Spojovací a ochranné prostředky hřebíky, svory, impregnace</t>
  </si>
  <si>
    <t>391</t>
  </si>
  <si>
    <t>392</t>
  </si>
  <si>
    <t>395</t>
  </si>
  <si>
    <t>396</t>
  </si>
  <si>
    <t>397</t>
  </si>
  <si>
    <t>R979990161R00</t>
  </si>
  <si>
    <t>904</t>
  </si>
  <si>
    <t>Poplatek za uložení, dřevo, skupina 17 02 01 z Katalogu odpadů, VČETNĚ DOPRAVY</t>
  </si>
  <si>
    <t>Poplatek za uložení, dřevo,  , skupina 17 02 01 z Katalogu odpadů, VČETNĚ DOPRAVY</t>
  </si>
  <si>
    <t>398</t>
  </si>
  <si>
    <t>998762203R00</t>
  </si>
  <si>
    <t>Přesun hmot pro konstrukce tesařské v objektech výšky do 24 m</t>
  </si>
  <si>
    <t>764</t>
  </si>
  <si>
    <t>Konstrukce klempířské</t>
  </si>
  <si>
    <t>399</t>
  </si>
  <si>
    <t>764239230R00</t>
  </si>
  <si>
    <t>Lemování z měděného plechu výroba a montáž lemování komínů, zděných ventilací a jiných střešních proniků, s lištami  na hladké krytině, v ploše</t>
  </si>
  <si>
    <t>400</t>
  </si>
  <si>
    <t>764252201R00</t>
  </si>
  <si>
    <t>Žlaby z měděného plechu žlaby včetně háků, čel, rohů, rovných hrdel a dilatací  podokapní půlkulaté, rš 250 mm, háky měděné</t>
  </si>
  <si>
    <t>401</t>
  </si>
  <si>
    <t>764259211R00</t>
  </si>
  <si>
    <t>Žlaby z měděného plechu kotlík kónický pro podokapní žlaby  pro trouby do D 100 mm</t>
  </si>
  <si>
    <t>402</t>
  </si>
  <si>
    <t>764311831RT2</t>
  </si>
  <si>
    <t>Demontáž krytiny hladké střešní z tabulí 2 x 1 m, plochy do 25 m, sklonu přes 30 do 45°</t>
  </si>
  <si>
    <t>403</t>
  </si>
  <si>
    <t>764321821R00</t>
  </si>
  <si>
    <t>Demontáž oplechování říms pod nadřímsovým žlabem, rš 500 mm, sklonu přes 30 do 45°</t>
  </si>
  <si>
    <t>2.35*3=7.050 [A] 
3.05*5=15.250 [B] 
Celkem: 7.05+15.25=22.300 [C]</t>
  </si>
  <si>
    <t>404</t>
  </si>
  <si>
    <t>764331831R00</t>
  </si>
  <si>
    <t>Demontáž lemování zdí  na střechách s tvrdou krytinou, rš 250 a 330 mm, sklonu přes 30 do 45°</t>
  </si>
  <si>
    <t>83.00+30.00+208.00+60.00=381.000 [A] 
Celkem: 381=381.000 [B]</t>
  </si>
  <si>
    <t>405</t>
  </si>
  <si>
    <t>764331851R00</t>
  </si>
  <si>
    <t>Demontáž lemování zdí  na střechách s tvrdou krytinou, rš 400 a 500 mm, sklonu přes 30 do 45°</t>
  </si>
  <si>
    <t>17.00+30.00=47.000 [A] 
Celkem: 47=47.000 [B]</t>
  </si>
  <si>
    <t>406</t>
  </si>
  <si>
    <t>764339831R00</t>
  </si>
  <si>
    <t>Demontáž lemování komínů, zděných ventilací a jiných střešních proniků  na hladké krytině, v ploše, sklonu přes 30 do 45°</t>
  </si>
  <si>
    <t>407</t>
  </si>
  <si>
    <t>764352801R00</t>
  </si>
  <si>
    <t>Demontáž žlabů podokapních půlkruhových rovných, rš 250 mm, sklonu přes 30 do 45°</t>
  </si>
  <si>
    <t>7.00=7.000 [A] 
Celkem: 7=7.000 [B]</t>
  </si>
  <si>
    <t>408</t>
  </si>
  <si>
    <t>764357802R00</t>
  </si>
  <si>
    <t>Demontáž žlabů mezistřešních a zaatikových, rš 1200 mm,</t>
  </si>
  <si>
    <t>20.00*2=40.000 [A] 
3.00*4=12.000 [B] 
25.00*2=50.000 [C] 
Celkem: 40+12+50=102.000 [D]</t>
  </si>
  <si>
    <t>409</t>
  </si>
  <si>
    <t>76435984Rpol</t>
  </si>
  <si>
    <t>Demontáž kotlíku atyp</t>
  </si>
  <si>
    <t>410</t>
  </si>
  <si>
    <t>764410850R00</t>
  </si>
  <si>
    <t>Demontáž oplechování parapetů rš od 100 do 330 mm</t>
  </si>
  <si>
    <t>411</t>
  </si>
  <si>
    <t>764430840R00</t>
  </si>
  <si>
    <t>Demontáž oplechování zdí a nadezdívek rš od 330 do 500 mm</t>
  </si>
  <si>
    <t>84.00=84.000 [A] 
Celkem: 84=84.000 [B]</t>
  </si>
  <si>
    <t>412</t>
  </si>
  <si>
    <t>764430850R00</t>
  </si>
  <si>
    <t>Demontáž oplechování zdí a nadezdívek rš 600 mm</t>
  </si>
  <si>
    <t>44.50+50.00+3.60=98.100 [A] 
Celkem: 98.1=98.100 [B]</t>
  </si>
  <si>
    <t>413</t>
  </si>
  <si>
    <t>764454801R00</t>
  </si>
  <si>
    <t>Demontáž odpadních trub nebo součástí trub kruhových , o průměru 75 a 100 mm</t>
  </si>
  <si>
    <t>3.50+70.00=73.500 [A] 
Celkem: 73.5=73.500 [B]</t>
  </si>
  <si>
    <t>414</t>
  </si>
  <si>
    <t>764510250R00</t>
  </si>
  <si>
    <t>Oplechování parapetů z měděného plechu dodávka a montáž včetně rohů  rš 330 mm</t>
  </si>
  <si>
    <t>415</t>
  </si>
  <si>
    <t>764510260R00</t>
  </si>
  <si>
    <t>Oplechování parapetů z měděného plechu dodávka a montáž včetně rohů  rš 400 mm</t>
  </si>
  <si>
    <t>764510270R00</t>
  </si>
  <si>
    <t>Oplechování parapetů z měděného plechu dodávka a montáž včetně rohů  rš 500 mm</t>
  </si>
  <si>
    <t>417</t>
  </si>
  <si>
    <t>764510280R00</t>
  </si>
  <si>
    <t>Oplechování parapetů z měděného plechu dodávka a montáž včetně rohů  rš 600 mm</t>
  </si>
  <si>
    <t>418</t>
  </si>
  <si>
    <t>764530240R00</t>
  </si>
  <si>
    <t>Oplechování zdí a nadezdívek z měděného plechu výroba a montáž včetně rohů  rš 500 mm</t>
  </si>
  <si>
    <t>vč. spojovacích prostředků 
vč. spojovacích prostředků 
vč. spojovacích prostředků</t>
  </si>
  <si>
    <t>419</t>
  </si>
  <si>
    <t>764530260R00</t>
  </si>
  <si>
    <t>Oplechování zdí a nadezdívek z měděného plechu výroba a montáž včetně rohů  rš 750 mm</t>
  </si>
  <si>
    <t>420</t>
  </si>
  <si>
    <t>764554201R00</t>
  </si>
  <si>
    <t>Odpadní trouby z měděného plechu dodávka a montáž odpadní trouby z Cu plechu, kruhové včetně zděří, manžet, odboček, kolen, odskoků, výpustí vody a přechodových</t>
  </si>
  <si>
    <t>Odpadní trouby z měděného plechu dodávka a montáž odpadní trouby z Cu plechu, kruhové včetně zděří, manžet, odboček, kolen, odskoků, výpustí vody a přechodových kusů  průměru 75 mm</t>
  </si>
  <si>
    <t>421</t>
  </si>
  <si>
    <t>764554202R00</t>
  </si>
  <si>
    <t>Odpadní trouby z měděného plechu dodávka a montáž odpadní trouby z Cu plechu, kruhové včetně zděří, manžet, odboček, kolen, odskoků, výpustí vody a přechodových kusů  průměru 100 mm</t>
  </si>
  <si>
    <t>422</t>
  </si>
  <si>
    <t>764-KL/104</t>
  </si>
  <si>
    <t>Vnější oplechování z Cu plechu, rš 201 mm, podrobnosti ve výpisu klempířských prvků</t>
  </si>
  <si>
    <t>423</t>
  </si>
  <si>
    <t>764-KL/105</t>
  </si>
  <si>
    <t>Vnější oplechování z Cu plechu, rš 145 mm, podrobnosti ve výpisu klempířských prvků</t>
  </si>
  <si>
    <t>424</t>
  </si>
  <si>
    <t>764-KL/110</t>
  </si>
  <si>
    <t>Vnější oplechování římsy rš.373 mm, podrobnosti ve výpisu klempířských prvků</t>
  </si>
  <si>
    <t>425</t>
  </si>
  <si>
    <t>764-KL/111</t>
  </si>
  <si>
    <t>426</t>
  </si>
  <si>
    <t>764-KL/201</t>
  </si>
  <si>
    <t>Vnější oplechování z Cu plechu, rš 247 mm, podrobnosti ve výpisu klempířských prvků</t>
  </si>
  <si>
    <t>427</t>
  </si>
  <si>
    <t>764-KL/203</t>
  </si>
  <si>
    <t>Oplechování zaatikového žlabu, rš 1000 - 1275 mm, měděný plech</t>
  </si>
  <si>
    <t>428</t>
  </si>
  <si>
    <t>764-KL/205</t>
  </si>
  <si>
    <t>Zaatikový atypický kotlík 1605x909x738 mm, měděný plech, podrobnosti ve výpisu klempířských prvků</t>
  </si>
  <si>
    <t>429</t>
  </si>
  <si>
    <t>764-KL/206</t>
  </si>
  <si>
    <t>Oplechování zaatikového žlabu, rš 1240 - 1275 mm, měděný plech, podrobnosti ve výpisu klempířských prvků</t>
  </si>
  <si>
    <t>430</t>
  </si>
  <si>
    <t>764-KL/207</t>
  </si>
  <si>
    <t>Oplechování zdí z Cu plechu, rš 825 mm, podrobnosti ve výpisu klempířských prvků</t>
  </si>
  <si>
    <t>431</t>
  </si>
  <si>
    <t>764-KL/208</t>
  </si>
  <si>
    <t>Oplechování zaatikového žlabu, rš 1165 - 1380 mm, měděný plech, podrobnosti ve výpisu klempířských prvků</t>
  </si>
  <si>
    <t>432</t>
  </si>
  <si>
    <t>764-KL/211</t>
  </si>
  <si>
    <t>Oplechování zdí z Cu plechu, rš 1130 mm, podrobnosti ve výpisu klempířských prvků</t>
  </si>
  <si>
    <t>433</t>
  </si>
  <si>
    <t>764-KL/212</t>
  </si>
  <si>
    <t>Vnější oplechování rš.420 mm, Cu plech, podrobnosti ve výpisu klempířských prvků</t>
  </si>
  <si>
    <t>434</t>
  </si>
  <si>
    <t>764-KL/213</t>
  </si>
  <si>
    <t>Vnější oplechování rš.525 mm, Cu plech, podrobnosti ve výpisu klempířských prvků</t>
  </si>
  <si>
    <t>435</t>
  </si>
  <si>
    <t>764-KL/214</t>
  </si>
  <si>
    <t>Vnější oplechování rš.310 mm , Cu plech, podrobnosti ve výpisu klempířských prvků</t>
  </si>
  <si>
    <t>436</t>
  </si>
  <si>
    <t>764-KL/215</t>
  </si>
  <si>
    <t>Oplechování komínu 1550x1060 mm , Cu plech, podrobnosti ve výpisu klempířských prvků</t>
  </si>
  <si>
    <t>437</t>
  </si>
  <si>
    <t>764-KL/216</t>
  </si>
  <si>
    <t>Vnější parapet rš. 425 mm dl. 1570 mm, Cu plech, podrobnosti ve výpisu klempířských prvků</t>
  </si>
  <si>
    <t>438</t>
  </si>
  <si>
    <t>439</t>
  </si>
  <si>
    <t>442</t>
  </si>
  <si>
    <t>443</t>
  </si>
  <si>
    <t>444</t>
  </si>
  <si>
    <t>998764203R00</t>
  </si>
  <si>
    <t>Přesun hmot pro konstrukce klempířské v objektech výšky do 24 m</t>
  </si>
  <si>
    <t>765</t>
  </si>
  <si>
    <t>Krytiny tvrdé</t>
  </si>
  <si>
    <t>445</t>
  </si>
  <si>
    <t>765312385R00</t>
  </si>
  <si>
    <t>Krytina pálená doplňky ke krytině drážkové, větrací pás okapní 500/10 cm plastový,</t>
  </si>
  <si>
    <t>446</t>
  </si>
  <si>
    <t>765901114R00</t>
  </si>
  <si>
    <t>Fólie parotěsné, difúzní a vodotěsné Fólie podstřešní difuzní na krokve, s integrovanými samolepicími okraji</t>
  </si>
  <si>
    <t>447</t>
  </si>
  <si>
    <t>998765203R00</t>
  </si>
  <si>
    <t>Přesun hmot pro krytiny tvrdé v objektech výšky do 24 m</t>
  </si>
  <si>
    <t>448</t>
  </si>
  <si>
    <t>R765312317</t>
  </si>
  <si>
    <t>Přiřezání a uchycení tašek</t>
  </si>
  <si>
    <t>R-položka</t>
  </si>
  <si>
    <t>Přiřezání a uchycení tašek včetně spojovacích prostředků. 
8.50*4=34.000 [A] 
1.50*20=30.000 [B] 
6.50*6=39.000 [C] 
Celkem: 34+30+39=103.000 [D]</t>
  </si>
  <si>
    <t>449</t>
  </si>
  <si>
    <t>R765312321</t>
  </si>
  <si>
    <t>Krytina střech ostatních, režná - imitace prejzů</t>
  </si>
  <si>
    <t>450</t>
  </si>
  <si>
    <t>R765312331</t>
  </si>
  <si>
    <t>Hřeben s větracím pásem kovovým, režný - imitace prejzů</t>
  </si>
  <si>
    <t>Dodávka a montáž hřebene včetně hřebenové latě, větracího pásu, ukončení hřebenáče a spojovacích prostředků. 
24.80+10.40=35.200 [A] 
3.10*8=24.800 [B] 
Celkem: 35.2+24.8=60.000 [C]</t>
  </si>
  <si>
    <t>451</t>
  </si>
  <si>
    <t>R765312341</t>
  </si>
  <si>
    <t>Nároží s větracím pásem kovovým, režný - imitace prejzů</t>
  </si>
  <si>
    <t>Dodávka a montáž nároží včetně nárožní latě, větracího pásu a spojovacích prostředků. 
8.50*2=17.000 [A] 
1.50*10=15.000 [B] 
Celkem: 17+15=32.000 [C]</t>
  </si>
  <si>
    <t>766</t>
  </si>
  <si>
    <t>Konstrukce truhlářské</t>
  </si>
  <si>
    <t>452</t>
  </si>
  <si>
    <t>766411822R00</t>
  </si>
  <si>
    <t>Demontáž obložení stěn podkladových roštů</t>
  </si>
  <si>
    <t>453</t>
  </si>
  <si>
    <t>76641182Rpol</t>
  </si>
  <si>
    <t>Šetrné sejmutí dřevěného obkladu, vč. naložení na palety, zabalení a odvozu do skladu v Plzni</t>
  </si>
  <si>
    <t>454</t>
  </si>
  <si>
    <t>766812820R00</t>
  </si>
  <si>
    <t>Demontáž kuchyňských linek délky do 1500 mm</t>
  </si>
  <si>
    <t>455</t>
  </si>
  <si>
    <t>766-DE001</t>
  </si>
  <si>
    <t>Dveře exteriérové vstupní histor. dřevěné otevíravé 1kř 2400x4685 mm, izol. dvojsklo, vč. kování, s nadsvětlíkem, podrobnosti ve výpisu dveří DE.001</t>
  </si>
  <si>
    <t>456</t>
  </si>
  <si>
    <t>766-DE001M</t>
  </si>
  <si>
    <t>Montáž - dveře exteriérové vstupní histor. dřevěné otevíravé 1kř 2400x4685 mm, izol. dvojsklo, vč. kování, s nadsvětlíkem, podrobnosti ve výpisu dveří DE.001</t>
  </si>
  <si>
    <t>457</t>
  </si>
  <si>
    <t>766-DE002</t>
  </si>
  <si>
    <t>dveře exteriérové vstupní histor. dřevěné otevíravé 2kř 1900x3225 mm, izol. dvojsklo, vč. kování, nadsvětlík řešen stavebně, podrobnosti ve výpisu dveří DE.002</t>
  </si>
  <si>
    <t>458</t>
  </si>
  <si>
    <t>766-DE002M</t>
  </si>
  <si>
    <t>Montáž - dveře exteriérové vstupní histor. dřevěné otevíravé 2kř 1900x3225 mm, izol. dvojsklo, vč. kování, nadsvětlík řešen stavebně, podrobnosti ve výpisu dveř</t>
  </si>
  <si>
    <t>Montáž - dveře exteriérové vstupní histor. dřevěné otevíravé 2kř 1900x3225 mm, izol. dvojsklo, vč. kování, nadsvětlík řešen stavebně, podrobnosti ve výpisu dveří DE.002</t>
  </si>
  <si>
    <t>459</t>
  </si>
  <si>
    <t>766-DE003</t>
  </si>
  <si>
    <t>dveře automatické vstupní histor. dřevěné posuvné 2kř 3100x3225 mm, izol. dvojsklo,, vč. kování, nadsvětlík řešen stavebně, podrobnosti ve výpisu dveří DE.003</t>
  </si>
  <si>
    <t>460</t>
  </si>
  <si>
    <t>766-DE003M</t>
  </si>
  <si>
    <t>Montáž - dveře automatické vstupní histor. dřevěné posuvné 2kř 3100x3225 mm, izol. dvojsklo,, vč. kování, nadsvětlík řešen stavebně, podrobnosti ve výpisu dveří</t>
  </si>
  <si>
    <t>Montáž - dveře automatické vstupní histor. dřevěné posuvné 2kř 3100x3225 mm, izol. dvojsklo,, vč. kování, nadsvětlík řešen stavebně, podrobnosti ve výpisu dveří DE.003</t>
  </si>
  <si>
    <t>461</t>
  </si>
  <si>
    <t>766-DE004</t>
  </si>
  <si>
    <t>dveře exteriérové vstupní histor. dřevěné otevíravé 1kř 1020x3265 mm, izol. dvojsklo,, vč. kování, s nadsvětlíkem, podrobnosti ve výpisu dveří DE.004</t>
  </si>
  <si>
    <t>462</t>
  </si>
  <si>
    <t>766-DE004M</t>
  </si>
  <si>
    <t>Montáž - dveře exteriérové vstupní histor. dřevěné otevíravé 1kř 1020x3265 mm, izol. dvojsklo,, vč. kování, s nadsvětlíkem, podrobnosti ve výpisu dveří DE.004</t>
  </si>
  <si>
    <t>463</t>
  </si>
  <si>
    <t>766-DE005</t>
  </si>
  <si>
    <t>dveře exteriérové vstupní histor. dřevěné otevíravé 1kř 2060x2590 mm, izol. dvojsklo,, vč. kování, s nadsvětlíkem, podrobnosti ve výpisu dveří DE.005</t>
  </si>
  <si>
    <t>464</t>
  </si>
  <si>
    <t>766-DE005M</t>
  </si>
  <si>
    <t>Montáž - dveře exteriérové vstupní histor. dřevěné otevíravé 1kř 2060x2590 mm, izol. dvojsklo,, vč. kování, s nadsvětlíkem, podrobnosti ve výpisu dveří DE.005</t>
  </si>
  <si>
    <t>465</t>
  </si>
  <si>
    <t>766-DE006</t>
  </si>
  <si>
    <t>dveře exteriérové vstupní histor. dřevěné otevíravé 2kř 1600x3200 mm, izol. dvojsklo,, vč. kování, s nadsvětlíkem, podrobnosti ve výpisu dveří DE.006</t>
  </si>
  <si>
    <t>466</t>
  </si>
  <si>
    <t>766-DE006M</t>
  </si>
  <si>
    <t>Montáž - dveře exteriérové vstupní histor. dřevěné otevíravé 2kř 1600x3200 mm, izol. dvojsklo,, vč. kování, s nadsvětlíkem, podrobnosti ve výpisu dveří DE.006</t>
  </si>
  <si>
    <t>467</t>
  </si>
  <si>
    <t>766-DE007</t>
  </si>
  <si>
    <t>dveře automatické vstupní histor. dřevěné posuvné 2kř 3100x3225 mm, izol. dvojsklo,, vč. kování, nadsvětlík řešen stavebně, podrobnosti ve výpisu dveří DE.007</t>
  </si>
  <si>
    <t>468</t>
  </si>
  <si>
    <t>766-DE007M</t>
  </si>
  <si>
    <t>Montáž - dveře automatické vstupní histor. dřevěné posuvné 2kř 3100x3225 mm, izol. dvojsklo,, vč. kování, nadsvětlík řešen stavebně, podrobnosti ve výpisu dveří DE.007</t>
  </si>
  <si>
    <t>469</t>
  </si>
  <si>
    <t>766-DE008</t>
  </si>
  <si>
    <t>dveře exteriérové vstupní histor. dřevěné otevíravé 2kř 1900x3225 mm, izol. dvojsklo,, vč. kování, nadsvětlík řešen stavebně, podrobnosti ve výpisu dveří DE.002</t>
  </si>
  <si>
    <t>470</t>
  </si>
  <si>
    <t>766-DE008M</t>
  </si>
  <si>
    <t>Montáž - dveře exteriérové vstupní histor. dřevěné otevíravé 2kř 1900x3225 mm, izol. dvojsklo,, vč. kování, nadsvětlík řešen stavebně, podrobnosti ve výpisu dve</t>
  </si>
  <si>
    <t>Montáž - dveře exteriérové vstupní histor. dřevěné otevíravé 2kř 1900x3225 mm, izol. dvojsklo,, vč. kování, nadsvětlík řešen stavebně, podrobnosti ve výpisu dveří DE.002</t>
  </si>
  <si>
    <t>471</t>
  </si>
  <si>
    <t>766-DE009</t>
  </si>
  <si>
    <t>dveře exteriérové vstupní histor. dřevěné otevíravé 1kř 2400x4685 mm, izol. dvojsklo,, vč. kování, s nadsvětlíkem, podrobnosti ve výpisu dveří DE.009</t>
  </si>
  <si>
    <t>472</t>
  </si>
  <si>
    <t>766-DE009M</t>
  </si>
  <si>
    <t>Montáž - dveře exteriérové vstupní histor. dřevěné otevíravé 1kř 2400x4685 mm, izol. dvojsklo,, vč. kování, s nadsvětlíkem, podrobnosti ve výpisu dveří DE.009</t>
  </si>
  <si>
    <t>473</t>
  </si>
  <si>
    <t>766-DE010</t>
  </si>
  <si>
    <t>dveře exteriérové vstupní histor. dřevěné otevíravé 2kř 1900x3225 mm, izol. dvojsklo,, vč. kování, nadsvětlík řešen stavebně, podrobnosti ve výpisu dveří DE.010</t>
  </si>
  <si>
    <t>474</t>
  </si>
  <si>
    <t>766-DE010M</t>
  </si>
  <si>
    <t>Montáž - dveře exteriérové vstupní histor. dřevěné otevíravé 2kř 1900x3225 mm, izol. dvojsklo,, vč. kování, nadsvětlík řešen stavebně, podrobnosti ve výpisu dveří DE.010</t>
  </si>
  <si>
    <t>475</t>
  </si>
  <si>
    <t>766-DE101</t>
  </si>
  <si>
    <t>dveře automatické vstupní prosklené hliník. otevír. 2kř 1600x2810 mm, izol. dvojsklo,, vč. kování, podrobnosti ve výpisu dveří DE.101</t>
  </si>
  <si>
    <t>476</t>
  </si>
  <si>
    <t>766-DE101M</t>
  </si>
  <si>
    <t>Montáž - dveře automatické vstupní prosklené hliník. otevír. 2kř 1600x2810 mm, izol. dvojsklo,, vč. kování, podrobnosti ve výpisu dveří DE.101</t>
  </si>
  <si>
    <t>477</t>
  </si>
  <si>
    <t>766-DE102</t>
  </si>
  <si>
    <t>dveře automatické vstupní prosklené hliník. otevír. 2kř 1600x2810 mm, izol. dvojsklo,, vč. kování, podrobnosti ve výpisu dveří DE.102</t>
  </si>
  <si>
    <t>478</t>
  </si>
  <si>
    <t>766-DE102M</t>
  </si>
  <si>
    <t>Montáž - dveře automatické vstupní prosklené hliník. otevír. 2kř 1600x2810 mm, izol. dvojsklo,, vč. kování, podrobnosti ve výpisu dveří DE.102</t>
  </si>
  <si>
    <t>479</t>
  </si>
  <si>
    <t>766-DE103</t>
  </si>
  <si>
    <t>dveře automatické vstupní prosklené hliník. otevír. 2kř 1750x2810 mm, izol. dvojsklo,, vč. kování, podrobnosti ve výpisu dveří DE.103</t>
  </si>
  <si>
    <t>480</t>
  </si>
  <si>
    <t>766-DE103M</t>
  </si>
  <si>
    <t>Montáž - dveře automatické vstupní prosklené hliník. otevír. 2kř 1750x2810 mm, izol. dvojsklo,, vč. kování, podrobnosti ve výpisu dveří DE.103</t>
  </si>
  <si>
    <t>481</t>
  </si>
  <si>
    <t>766-DE104</t>
  </si>
  <si>
    <t>dveře exteriérové vstupní histor. dřevěné otevíravé 2kř 1500x2795 mm, izol. dvojsklo,, vč. kování, podrobnosti ve výpisu dveří DE.104</t>
  </si>
  <si>
    <t>482</t>
  </si>
  <si>
    <t>766-DE104M</t>
  </si>
  <si>
    <t>Montáž - dveře exteriérové vstupní histor. dřevěné otevíravé 2kř 1500x2795 mm, izol. dvojsklo,, vč. kování, podrobnosti ve výpisu dveří DE.104</t>
  </si>
  <si>
    <t>483</t>
  </si>
  <si>
    <t>766-DI001</t>
  </si>
  <si>
    <t>dveře vnitřní dřevěné otevíravé 1kř 900x2250 mm, vč. atyp. obložkové zárubně, vč. kování, požární odolnost EW30 DP3-C, podrobnosti ve výpisu dveří DI.001</t>
  </si>
  <si>
    <t>484</t>
  </si>
  <si>
    <t>766-DI001M</t>
  </si>
  <si>
    <t>Montáž dveře vnitřní dřevěné otevíravé 1kř 900x2250 mm, vč. atyp. obložkové zárubně, vč. kování, požární odolnost EW30 DP3-C, podrobnosti ve výpisu dveří DI.001</t>
  </si>
  <si>
    <t>485</t>
  </si>
  <si>
    <t>766-DI002</t>
  </si>
  <si>
    <t>dveře vnitřní dřevěné otevíravé 900x1970 mm, vč. ocel. systémové zárubně, vč. kování, podrobnosti ve výpisu dveří DI.002</t>
  </si>
  <si>
    <t>486</t>
  </si>
  <si>
    <t>766-DI002M</t>
  </si>
  <si>
    <t>Montáž dveře vnitřní dřevěné otevíravé 900x1970 mm, vč. ocel. systémové zárubně, vč. kování, podrobnosti ve výpisu dveří DI.002</t>
  </si>
  <si>
    <t>487</t>
  </si>
  <si>
    <t>766-DI003</t>
  </si>
  <si>
    <t>dveře vnitřní dřevěné otevíravé 900x1970 mm, vč. ocel. systémové zárubně, vč. kování, podrobnosti ve výpisu dveří DI.003</t>
  </si>
  <si>
    <t>488</t>
  </si>
  <si>
    <t>766-DI003M</t>
  </si>
  <si>
    <t>Montáž dveře vnitřní dřevěné otevíravé 900x1970 mm, vč. ocel. systémové zárubně, vč. kování, podrobnosti ve výpisu dveří DI.003</t>
  </si>
  <si>
    <t>489</t>
  </si>
  <si>
    <t>766-DI004</t>
  </si>
  <si>
    <t>dveře vnitřní dřevěné otevíravé 900x1970 mm, vč. ocel.  systémové zárubně, vč. kování, podrobnosti ve výpisu dveří DI.004</t>
  </si>
  <si>
    <t>490</t>
  </si>
  <si>
    <t>766-DI004M</t>
  </si>
  <si>
    <t>Montáž dveře vnitřní dřevěné otevíravé 900x1970 mm, vč. ocel.  systémové zárubně, vč. kování, podrobnosti ve výpisu dveří DI.004</t>
  </si>
  <si>
    <t>491</t>
  </si>
  <si>
    <t>766-DI005</t>
  </si>
  <si>
    <t>dveře vnitřní dřevěné otevíravé 900x1970 mm, vč. ocel.  systémové zárubně, vč. kování, podrobnosti ve výpisu dveří DI.005</t>
  </si>
  <si>
    <t>492</t>
  </si>
  <si>
    <t>766-DI005M</t>
  </si>
  <si>
    <t>Montáž dveře vnitřní dřevěné otevíravé 900x1970 mm, vč. ocel.  systémové zárubně, vč. kování, podrobnosti ve výpisu dveří DI.005</t>
  </si>
  <si>
    <t>493</t>
  </si>
  <si>
    <t>766-DI006</t>
  </si>
  <si>
    <t>dveře vnitřní dřevěné otevíravé 800x1970 mm, vč. ocel.  systémové zárubně, vč. kování, podrobnosti ve výpisu dveří DI.006</t>
  </si>
  <si>
    <t>494</t>
  </si>
  <si>
    <t>766-DI006M</t>
  </si>
  <si>
    <t>Montáž dveře vnitřní dřevěné otevíravé 800x1970 mm, vč. ocel.  systémové zárubně, vč. kování, podrobnosti ve výpisu dveří DI.006</t>
  </si>
  <si>
    <t>495</t>
  </si>
  <si>
    <t>766-DI007</t>
  </si>
  <si>
    <t>dveře vnitřní dřevěné otevíravé 800x1970 mm, vč. ocel.  systémové zárubně, vč. kování, podrobnosti ve výpisu dveří DI.007</t>
  </si>
  <si>
    <t>496</t>
  </si>
  <si>
    <t>766-DI007M</t>
  </si>
  <si>
    <t>Montáž dveře vnitřní dřevěné otevíravé 800x1970 mm, vč. ocel.  systémové zárubně, vč. kování, podrobnosti ve výpisu dveří DI.007</t>
  </si>
  <si>
    <t>497</t>
  </si>
  <si>
    <t>766-DI008</t>
  </si>
  <si>
    <t>dveře vnitřní dřevěné otevíravé 900x1970 mm, vč. ocel.  systémové zárubně, vč. kování, podrobnosti ve výpisu dveří DI.008</t>
  </si>
  <si>
    <t>498</t>
  </si>
  <si>
    <t>766-DI008M</t>
  </si>
  <si>
    <t>Montáž dveře vnitřní dřevěné otevíravé 900x1970 mm, vč. ocel.  systémové zárubně, vč. kování, podrobnosti ve výpisu dveří DI.008</t>
  </si>
  <si>
    <t>499</t>
  </si>
  <si>
    <t>766-DI009</t>
  </si>
  <si>
    <t>dveře vnitřní dřevěné otevíravé 700x1970 mm, vč. ocel.  systémové zárubně, vč. kování, podrobnosti ve výpisu dveří DI.009</t>
  </si>
  <si>
    <t>500</t>
  </si>
  <si>
    <t>766-DI009M</t>
  </si>
  <si>
    <t>Montáž dveře vnitřní dřevěné otevíravé 700x1970 mm, vč. ocel.  systémové zárubně, vč. kování, podrobnosti ve výpisu dveří DI.009</t>
  </si>
  <si>
    <t>501</t>
  </si>
  <si>
    <t>766-DI010</t>
  </si>
  <si>
    <t>dveře vnitřní dřevěné otevíravé 800x1970 mm, vč. ocel.  systémové zárubně, vč. kování, podrobnosti ve výpisu dveří DI.010</t>
  </si>
  <si>
    <t>502</t>
  </si>
  <si>
    <t>766-DI010M</t>
  </si>
  <si>
    <t>Montáž dveře vnitřní dřevěné otevíravé 800x1970 mm, vč. ocel.  systémové zárubně, vč. kování, podrobnosti ve výpisu dveří DI.010</t>
  </si>
  <si>
    <t>503</t>
  </si>
  <si>
    <t>766-DI011</t>
  </si>
  <si>
    <t>dveře vnitřní dřevěné otevíravé 800x1970 mm, vč. ocel.  systémové zárubně, vč. kování, podrobnosti ve výpisu dveří DI.011</t>
  </si>
  <si>
    <t>504</t>
  </si>
  <si>
    <t>766-DI011M</t>
  </si>
  <si>
    <t>Montáž dveře vnitřní dřevěné otevíravé 800x1970 mm, vč. ocel.  systémové zárubně, vč. kování, podrobnosti ve výpisu dveří DI.011</t>
  </si>
  <si>
    <t>505</t>
  </si>
  <si>
    <t>766-DI012</t>
  </si>
  <si>
    <t>štítové bezpečnostní kování do stávajících dveří, vč. zámku s vložkou, podrobnosti ve výpisu dveří DI.012</t>
  </si>
  <si>
    <t>506</t>
  </si>
  <si>
    <t>766-DI012M</t>
  </si>
  <si>
    <t>Montáž - štítové bezpečnostní kování do stávajících dveří, vč. zámku s vložkoupodrobnosti ve výpisu dveří DI.012</t>
  </si>
  <si>
    <t>507</t>
  </si>
  <si>
    <t>766-DI013</t>
  </si>
  <si>
    <t>štítové bezpečnostní kování do stávajících dveří, vč. zámku s vložkou, podrobnosti ve výpisu dveří DI.013</t>
  </si>
  <si>
    <t>508</t>
  </si>
  <si>
    <t>766-DI013M</t>
  </si>
  <si>
    <t>Montáž - štítové bezpečnostní kování do stávajících dveří, vč. zámku s vložkoupodrobnosti ve výpisu dveří DI.013</t>
  </si>
  <si>
    <t>509</t>
  </si>
  <si>
    <t>766-DI014</t>
  </si>
  <si>
    <t>štítové bezpečnostní kování do stávajících dveří, vč. zámku s vložkou, podrobnosti ve výpisu dveří DI.014</t>
  </si>
  <si>
    <t>510</t>
  </si>
  <si>
    <t>766-DI014M</t>
  </si>
  <si>
    <t>Montáž - štítové bezpečnostní kování do stávajících dveří, vč. zámku s vložkoupodrobnosti ve výpisu dveří DI.014</t>
  </si>
  <si>
    <t>511</t>
  </si>
  <si>
    <t>766-DI015</t>
  </si>
  <si>
    <t>štítové bezpečnostní kování do stávajících dveří, vč. zámku s vložkou, podrobnosti ve výpisu dveří DI.015</t>
  </si>
  <si>
    <t>512</t>
  </si>
  <si>
    <t>766-DI015M</t>
  </si>
  <si>
    <t>Montáž - štítové bezpečnostní kování do stávajících dveří, vč. zámku s vložkoupodrobnosti ve výpisu dveří DI.015</t>
  </si>
  <si>
    <t>513</t>
  </si>
  <si>
    <t>766-DI101</t>
  </si>
  <si>
    <t>dveře vnitřní dřevěné otevíravé 1kř 900x2250 mm, vč. atyp. obložkové zárubně, vč. kování, podrobnosti ve výpisu dveří DI.101</t>
  </si>
  <si>
    <t>514</t>
  </si>
  <si>
    <t>766-DI101M</t>
  </si>
  <si>
    <t>Montáž dveře vnitřní dřevěné otevíravé 1kř 900x2250 mm, vč. atyp. obložkové zárubně, vč. kování, podrobnosti ve výpisu dveří DI.101</t>
  </si>
  <si>
    <t>515</t>
  </si>
  <si>
    <t>766-DI102</t>
  </si>
  <si>
    <t>dveře vnitřní dřevěné otevíravé 1kř 900x2250 mm, vč. atyp. obložkové zárubně, vč. kování, požární odolnost EW30 DP3-C, podrobnosti ve výpisu dveří DI.102</t>
  </si>
  <si>
    <t>516</t>
  </si>
  <si>
    <t>766-DI102M</t>
  </si>
  <si>
    <t>Montáž dveře vnitřní dřevěné otevíravé 1kř 900x2250 mm, vč. atyp. obložkové zárubně, vč. kování, požární odolnost EW30 DP3-C, podrobnosti ve výpisu dveří DI.102</t>
  </si>
  <si>
    <t>517</t>
  </si>
  <si>
    <t>766-DI103</t>
  </si>
  <si>
    <t>dveře vnitřní dřevěné otevíravé 1kř 900x2250 mm, vč. atyp. obložkové zárubně, vč. kování, požární odolnost EW15 DP3-C, podrobnosti ve výpisu dveří DI.103</t>
  </si>
  <si>
    <t>518</t>
  </si>
  <si>
    <t>766-DI103M</t>
  </si>
  <si>
    <t>Montáž dveře vnitřní dřevěné otevíravé 1kř 900x2250 mm, vč. atyp. obložkové zárubně, vč. kování, požární odolnost EW15 DP3-C, podrobnosti ve výpisu dveří DI.103</t>
  </si>
  <si>
    <t>519</t>
  </si>
  <si>
    <t>766-DI104</t>
  </si>
  <si>
    <t>dveře vnitřní dřevěné otevíravé 1kř 900x2250 mm, vč. atyp. obložkové zárubně, vč. kování, požární odolnost EW30 DP3-C, podrobnosti ve výpisu dveří DI.104</t>
  </si>
  <si>
    <t>520</t>
  </si>
  <si>
    <t>766-DI104M</t>
  </si>
  <si>
    <t>Montáž dveře vnitřní dřevěné otevíravé 1kř 900x2250 mm, vč. atyp. obložkové zárubně, vč. kování, požární odolnost EW30 DP3-C, podrobnosti ve výpisu dveří DI.104</t>
  </si>
  <si>
    <t>521</t>
  </si>
  <si>
    <t>766-DI105</t>
  </si>
  <si>
    <t>dveře vnitřní dřevěné otevíravé 1kř 900x2250 mm, vč. atyp. obložkové zárubně, vč. kování, podrobnosti ve výpisu dveří DI.105</t>
  </si>
  <si>
    <t>522</t>
  </si>
  <si>
    <t>766-DI105M</t>
  </si>
  <si>
    <t>Montáž dveře vnitřní dřevěné otevíravé 1kř 900x2250 mm, vč. atyp. obložkové zárubně, vč. kování, podrobnosti ve výpisu dveří DI.105</t>
  </si>
  <si>
    <t>523</t>
  </si>
  <si>
    <t>766-DI106</t>
  </si>
  <si>
    <t>dveře vnitřní dřevěné otevíravé 800x1970 mm, vč. ocel.  systémové zárubně, vč. kování, podrobnosti ve výpisu dveří DI.106</t>
  </si>
  <si>
    <t>524</t>
  </si>
  <si>
    <t>766-DI106M</t>
  </si>
  <si>
    <t>Montáž dveře vnitřní dřevěné otevíravé 800x1970 mm, vč. ocel.  systémové zárubně, vč. kování, podrobnosti ve výpisu dveří DI.106</t>
  </si>
  <si>
    <t>525</t>
  </si>
  <si>
    <t>766-DI107</t>
  </si>
  <si>
    <t>dveře vnitřní dřevěné otevíravé 900x1970 mm, vč. ocel.  systémové zárubně, vč. kování, podrobnosti ve výpisu dveří DI.107</t>
  </si>
  <si>
    <t>526</t>
  </si>
  <si>
    <t>766-DI107M</t>
  </si>
  <si>
    <t>Montáž dveře vnitřní dřevěné otevíravé 900x1970 mm, vč. ocel.  systémové zárubně, vč. kování, podrobnosti ve výpisu dveří DI.107</t>
  </si>
  <si>
    <t>527</t>
  </si>
  <si>
    <t>766-DI108</t>
  </si>
  <si>
    <t>dveře vnitřní dřevěné otevíravé 800x1970 mm, vč. ocel.  systémové zárubně, vč. kování, podrobnosti ve výpisu dveří DI.108</t>
  </si>
  <si>
    <t>528</t>
  </si>
  <si>
    <t>766-DI108M</t>
  </si>
  <si>
    <t>Montáž dveře vnitřní dřevěné otevíravé 800x1970 mm, vč. ocel.  systémové zárubně, vč. kování, podrobnosti ve výpisu dveří DI.108</t>
  </si>
  <si>
    <t>529</t>
  </si>
  <si>
    <t>766-DI109</t>
  </si>
  <si>
    <t>dveře vnitřní otevíravé 600x1970 mm, vč. ocel.  systémové zárubně, vč. kování, požární odolnost EW15 DP3-C, podrobnosti ve výpisu dveří DI.109</t>
  </si>
  <si>
    <t>530</t>
  </si>
  <si>
    <t>766-DI109M</t>
  </si>
  <si>
    <t>Montáž - dveře vnitřní otevíravé 600x1970 mm, vč. ocel.  systémové zárubně, vč. kovánípožární odolnost EW15 DP3-C, podrobnosti ve výpisu dveří DI.109</t>
  </si>
  <si>
    <t>531</t>
  </si>
  <si>
    <t>766-OE001</t>
  </si>
  <si>
    <t>okno histor. dřevěné otevíravé 2400x3730 mm, izol. dvojsklo, vč. kování,, požadavek Rw = 40,6 dB, vč. vnitřního parapetu, podrobnosti ve výpisu oken OE.001</t>
  </si>
  <si>
    <t>532</t>
  </si>
  <si>
    <t>766-OE001M</t>
  </si>
  <si>
    <t>Montáž - okno histor. dřevěné otevíravé 2400x3730 mm, izol. dvojsklo, vč. kování, požadavek Rw = 40,6 dB, vč. vnitřního parapetu, podrobnosti ve výpisu oken OE.</t>
  </si>
  <si>
    <t>Montáž - okno histor. dřevěné otevíravé 2400x3730 mm, izol. dvojsklo, vč. kování, požadavek Rw = 40,6 dB, vč. vnitřního parapetu, podrobnosti ve výpisu oken OE.001</t>
  </si>
  <si>
    <t>533</t>
  </si>
  <si>
    <t>766-OE002</t>
  </si>
  <si>
    <t>okno histor. dřevěné otevíravé 900x1660 mm, izol. dvojsklo, vč. kování,, požadavek Rw = 40,6 dB, vč. vnitřního parapetu, podrobnosti ve výpisu oken OE.002</t>
  </si>
  <si>
    <t>534</t>
  </si>
  <si>
    <t>766-OE002M</t>
  </si>
  <si>
    <t>Montáž - okno histor. dřevěné otevíravé 900x1660 mm, izol. dvojsklo, vč. kování, požadavek Rw = 40,6 dB, vč. vnitřního parapetu, podrobnosti ve výpisu oken OE.0</t>
  </si>
  <si>
    <t>Montáž - okno histor. dřevěné otevíravé 900x1660 mm, izol. dvojsklo, vč. kování, požadavek Rw = 40,6 dB, vč. vnitřního parapetu, podrobnosti ve výpisu oken OE.002</t>
  </si>
  <si>
    <t>535</t>
  </si>
  <si>
    <t>766-OE003</t>
  </si>
  <si>
    <t>okno histor. dřevěné otevíravé 900x1660 mm, izol. dvojsklo, vč. kování,, požadavek Rw = 40,6 dB, vč. vnitřního parapetu, podrobnosti ve výpisu dveří OE.003</t>
  </si>
  <si>
    <t>536</t>
  </si>
  <si>
    <t>766-OE003M</t>
  </si>
  <si>
    <t>Montáž - okno histor. dřevěné otevíravé 900x1660 mm, izol. dvojsklo, vč. kování, požadavek Rw = 40,6 dB, vč. vnitřního parapetu, podrobnosti ve výpisu dveří OE.</t>
  </si>
  <si>
    <t>Montáž - okno histor. dřevěné otevíravé 900x1660 mm, izol. dvojsklo, vč. kování, požadavek Rw = 40,6 dB, vč. vnitřního parapetu, podrobnosti ve výpisu dveří OE.003</t>
  </si>
  <si>
    <t>537</t>
  </si>
  <si>
    <t>766-OE004</t>
  </si>
  <si>
    <t>okno histor. dřevěné otevíravé 1600x1760 mm, izol. dvojsklo, vč. kování,, požadavek Rw = 40,6 dB, vč. vnitřního parapetu, podrobnosti ve výpisu oken OE.004</t>
  </si>
  <si>
    <t>538</t>
  </si>
  <si>
    <t>766-OE004M</t>
  </si>
  <si>
    <t>Montáž - okno histor. dřevěné otevíravé 1600x1760 mm, izol. dvojsklo, vč. kování, požadavek Rw = 40,6 dB, vč. vnitřního parapetu, podrobnosti ve výpisu oken OE.</t>
  </si>
  <si>
    <t>Montáž - okno histor. dřevěné otevíravé 1600x1760 mm, izol. dvojsklo, vč. kování, požadavek Rw = 40,6 dB, vč. vnitřního parapetu, podrobnosti ve výpisu oken OE.004</t>
  </si>
  <si>
    <t>539</t>
  </si>
  <si>
    <t>766-OE005</t>
  </si>
  <si>
    <t>okno histor. dřevěné otevíravé 1600x1760 mm, izol. dvojsklo, vč. kování,, požadavek Rw = 40,6 dB, vč. vnitřního parapetu, podrobnosti ve výpisu oken OE.005</t>
  </si>
  <si>
    <t>540</t>
  </si>
  <si>
    <t>766-OE005M</t>
  </si>
  <si>
    <t>Montáž - okno histor. dřevěné otevíravé 1600x1760 mm, izol. dvojsklo, vč. kování, požadavek Rw = 40,6 dB, vč. vnitřního parapetu, podrobnosti ve výpisu oken OE.005</t>
  </si>
  <si>
    <t>541</t>
  </si>
  <si>
    <t>766-OE006</t>
  </si>
  <si>
    <t>okno histor. dřevěné otevíravé 900x1760 mm, izol. dvojsklo, vč. kování,, požadavek Rw = 40,6 dB, vč. vnitřního parapetu, podrobnosti ve výpisu oken OE.006</t>
  </si>
  <si>
    <t>542</t>
  </si>
  <si>
    <t>766-OE006M</t>
  </si>
  <si>
    <t>Montáž - okno histor. dřevěné otevíravé 900x1760 mm, izol. dvojsklo, vč. kování, požadavek Rw = 40,6 dB, vč. vnitřního parapetu, podrobnosti ve výpisu oken OE.0</t>
  </si>
  <si>
    <t>Montáž - okno histor. dřevěné otevíravé 900x1760 mm, izol. dvojsklo, vč. kování, požadavek Rw = 40,6 dB, vč. vnitřního parapetu, podrobnosti ve výpisu oken OE.006</t>
  </si>
  <si>
    <t>543</t>
  </si>
  <si>
    <t>766-OE007</t>
  </si>
  <si>
    <t>okno histor. dřevěné otevíravé 1400x1550 mm, izol. dvojsklo, vč. kování,, požadavek Rw = 40,6 dB, vč. vnitřního parapetu, podrobnosti ve výpisu oken OE.007</t>
  </si>
  <si>
    <t>544</t>
  </si>
  <si>
    <t>766-OE007M</t>
  </si>
  <si>
    <t>Montáž - okno histor. dřevěné otevíravé 1400x1550 mm, izol. dvojsklo, vč. kování,požadavek Rw = 40,6 dB, vč. vnitřního parapetu, podrobnosti ve výpisu oken OE.0</t>
  </si>
  <si>
    <t>Montáž - okno histor. dřevěné otevíravé 1400x1550 mm, izol. dvojsklo, vč. kování,požadavek Rw = 40,6 dB, vč. vnitřního parapetu, podrobnosti ve výpisu oken OE.007</t>
  </si>
  <si>
    <t>545</t>
  </si>
  <si>
    <t>766-OE008</t>
  </si>
  <si>
    <t>okno histor. dřevěné otevíravé 2200x1760 mm, izol. dvojsklo, vč. kování,, požadavek Rw = 40,6 dB, vč. vnitřního parapetu, podrobnosti ve výpisu oken OE.008</t>
  </si>
  <si>
    <t>546</t>
  </si>
  <si>
    <t>766-OE008M</t>
  </si>
  <si>
    <t>Montáž - okno histor. dřevěné otevíravé 2200x1760 mm, izol. dvojsklo, vč. kování, požadavek Rw = 40,6 dB, vč. vnitřního parapetu, podrobnosti ve výpisu oken OE.</t>
  </si>
  <si>
    <t>Montáž - okno histor. dřevěné otevíravé 2200x1760 mm, izol. dvojsklo, vč. kování, požadavek Rw = 40,6 dB, vč. vnitřního parapetu, podrobnosti ve výpisu oken OE.008</t>
  </si>
  <si>
    <t>547</t>
  </si>
  <si>
    <t>766-OE009</t>
  </si>
  <si>
    <t>okno histor. dřevěné otevíravé 2200x1760 mm, izol. dvojsklo, vč. kování,, požadavek Rw = 40,6 dB, vč. vnitřního parapetu, podrobnosti ve výpisu oken OE.009</t>
  </si>
  <si>
    <t>548</t>
  </si>
  <si>
    <t>766-OE009M</t>
  </si>
  <si>
    <t>Montáž - okno histor. dřevěné otevíravé 2200x1760 mm, izol. dvojsklo, vč. kování, požadavek Rw = 40,6 dB, vč. vnitřního parapetu, podrobnosti ve výpisu oken OE.009</t>
  </si>
  <si>
    <t>549</t>
  </si>
  <si>
    <t>766-OE010</t>
  </si>
  <si>
    <t>okno histor. dřevěné otevíravé 1400x1550 mm, izol. dvojsklo, vč. kování,, požadavek Rw = 40,6 dB, vč. vnitřního parapetu, podrobnosti ve výpisu oken OE.010</t>
  </si>
  <si>
    <t>550</t>
  </si>
  <si>
    <t>766-OE010M</t>
  </si>
  <si>
    <t>Montáž - okno histor. dřevěné otevíravé 1400x1550 mm, izol. dvojsklo, vč. kování, požadavek Rw = 40,6 dB, vč. vnitřního parapetu, podrobnosti ve výpisu oken OE.</t>
  </si>
  <si>
    <t>Montáž - okno histor. dřevěné otevíravé 1400x1550 mm, izol. dvojsklo, vč. kování, požadavek Rw = 40,6 dB, vč. vnitřního parapetu, podrobnosti ve výpisu oken OE.010</t>
  </si>
  <si>
    <t>551</t>
  </si>
  <si>
    <t>766-OE011</t>
  </si>
  <si>
    <t>okno histor. dřevěné otevíravé 1200x2100 mm, izol. dvojsklo, vč. kování,, požadavek Rw = 40,6 dB, vč. vnitřního parapetu, podrobnosti ve výpisu oken OE.011</t>
  </si>
  <si>
    <t>552</t>
  </si>
  <si>
    <t>766-OE011M</t>
  </si>
  <si>
    <t>Montáž - okno histor. dřevěné otevíravé 1200x2100 mm, izol. dvojsklo, vč. kování, požadavek Rw = 40,6 dB, vč. vnitřního parapetu, podrobnosti ve výpisu oken OE.</t>
  </si>
  <si>
    <t>Montáž - okno histor. dřevěné otevíravé 1200x2100 mm, izol. dvojsklo, vč. kování, požadavek Rw = 40,6 dB, vč. vnitřního parapetu, podrobnosti ve výpisu oken OE.011</t>
  </si>
  <si>
    <t>553</t>
  </si>
  <si>
    <t>766-OE012</t>
  </si>
  <si>
    <t>okno histor. dřevěné otevíravé 1200x2100 mm, izol. dvojsklo, vč. kování,, požadavek Rw = 40,6 dB, vč. vnitřního parapetu, podrobnosti ve výpisu oken OE.012</t>
  </si>
  <si>
    <t>554</t>
  </si>
  <si>
    <t>766-OE012M</t>
  </si>
  <si>
    <t>Montáž - okno histor. dřevěné otevíravé 1200x2100 mm, izol. dvojsklo, vč. kování, požadavek Rw = 40,6 dB, vč. vnitřního parapetu, podrobnosti ve výpisu oken OE.012</t>
  </si>
  <si>
    <t>555</t>
  </si>
  <si>
    <t>766-OE013</t>
  </si>
  <si>
    <t>okno histor. dřevěné otevíravé 2040x2230 mm, izol. dvojsklo, vč. kování,, požadavek Rw = 40,6 dB, vč. vnitřního parapetu, podrobnosti ve výpisu oken OE.013</t>
  </si>
  <si>
    <t>556</t>
  </si>
  <si>
    <t>766-OE013M</t>
  </si>
  <si>
    <t>Montáž - okno histor. dřevěné otevíravé 2040x2230 mm, izol. dvojsklo, vč. kování, požadavek Rw = 40,6 dB, vč. vnitřního parapetu, podrobnosti ve výpisu oken OE.</t>
  </si>
  <si>
    <t>Montáž - okno histor. dřevěné otevíravé 2040x2230 mm, izol. dvojsklo, vč. kování, požadavek Rw = 40,6 dB, vč. vnitřního parapetu, podrobnosti ve výpisu oken OE.013</t>
  </si>
  <si>
    <t>557</t>
  </si>
  <si>
    <t>766-OE014</t>
  </si>
  <si>
    <t>okno histor. dřevěné otevíravé 2040x2230 mm, izol. dvojsklo, vč. kování,, požadavek Rw = 40,6 dB, vč. vnitřního parapetu, podrobnosti ve výpisu oken OE.014</t>
  </si>
  <si>
    <t>558</t>
  </si>
  <si>
    <t>766-OE014M</t>
  </si>
  <si>
    <t>Montáž - okno histor. dřevěné otevíravé 2040x2230 mm, izol. dvojsklo, vč. kování, požadavek Rw = 40,6 dB, vč. vnitřního parapetu, podrobnosti ve výpisu oken OE.014</t>
  </si>
  <si>
    <t>559</t>
  </si>
  <si>
    <t>766-OE015</t>
  </si>
  <si>
    <t>okno histor. dřevěné otevíravé 1600x1580 mm, izol. dvojsklo, vč. kování,, požadavek Rw = 40,6 dB, vč. vnitřního parapetu, podrobnosti ve výpisu oken OE.015</t>
  </si>
  <si>
    <t>560</t>
  </si>
  <si>
    <t>766-OE015M</t>
  </si>
  <si>
    <t>Montáž - okno histor. dřevěné otevíravé 1600x1580 mm, izol. dvojsklo, vč. kování, požadavek Rw = 40,6 dB, vč. vnitřního parapetu, podrobnosti ve výpisu oken OE.</t>
  </si>
  <si>
    <t>Montáž - okno histor. dřevěné otevíravé 1600x1580 mm, izol. dvojsklo, vč. kování, požadavek Rw = 40,6 dB, vč. vnitřního parapetu, podrobnosti ve výpisu oken OE.015</t>
  </si>
  <si>
    <t>561</t>
  </si>
  <si>
    <t>766-OE016</t>
  </si>
  <si>
    <t>okno histor. dřevěné otevíravé 900x1660 mm, izol. dvojsklo, vč. kování,, požadavek Rw = 40,6 dB, vč. vnitřního parapetu, podrobnosti ve výpisu dveří OE.016</t>
  </si>
  <si>
    <t>562</t>
  </si>
  <si>
    <t>766-OE016M</t>
  </si>
  <si>
    <t>Montáž - okno histor. dřevěné otevíravé 900x1660 mm, izol. dvojsklo, vč. kování, požadavek Rw = 40,6 dB, vč. vnitřního parapetu, podrobnosti ve výpisu dveří OE.016</t>
  </si>
  <si>
    <t>563</t>
  </si>
  <si>
    <t>766-OE017</t>
  </si>
  <si>
    <t>okno histor. dřevěné otevíravé 900x1660 mm, izol. dvojsklo, vč. kování,, požadavek Rw = 40,6 dB, vč. vnitřního parapetu, podrobnosti ve výpisu oken OE.017</t>
  </si>
  <si>
    <t>564</t>
  </si>
  <si>
    <t>766-OE017M</t>
  </si>
  <si>
    <t>Montáž - okno histor. dřevěné otevíravé 900x1660 mm, izol. dvojsklo, vč. kování, požadavek Rw = 40,6 dB, vč. vnitřního parapetu, podrobnosti ve výpisu oken OE.017</t>
  </si>
  <si>
    <t>565</t>
  </si>
  <si>
    <t>766-OE018</t>
  </si>
  <si>
    <t>okno histor. dřevěné otevíravé 2520x2340 mm, izol. dvojsklo, vč. kování,, požadavek Rw = 40,6 dB, vč. vnitřního parapetu, podrobnosti ve výpisu oken OE.018</t>
  </si>
  <si>
    <t>566</t>
  </si>
  <si>
    <t>766-OE018M</t>
  </si>
  <si>
    <t>Montáž - okno histor. dřevěné otevíravé 2520x2340 mm, izol. dvojsklo, vč. kování, požadavek Rw = 40,6 dB, vč. vnitřního parapetu, podrobnosti ve výpisu oken OE.</t>
  </si>
  <si>
    <t>Montáž - okno histor. dřevěné otevíravé 2520x2340 mm, izol. dvojsklo, vč. kování, požadavek Rw = 40,6 dB, vč. vnitřního parapetu, podrobnosti ve výpisu oken OE.018</t>
  </si>
  <si>
    <t>567</t>
  </si>
  <si>
    <t>766-OE101</t>
  </si>
  <si>
    <t>okno histor. dřevěné otevíravé 1700x1400 mm, izol. dvojsklo, vč. kování,, požadavek Rw = 40,6 dB, vč. vnitřního parapetu, podrobnosti ve výpisu oken OE.101</t>
  </si>
  <si>
    <t>568</t>
  </si>
  <si>
    <t>766-OE101M</t>
  </si>
  <si>
    <t>Montáž - okno histor. dřevěné otevíravé 1700x1400 mm, izol. dvojsklo, vč. kování, požadavek Rw = 40,6 dB, vč. vnitřního parapetu, podrobnosti ve výpisu oken OE.</t>
  </si>
  <si>
    <t>Montáž - okno histor. dřevěné otevíravé 1700x1400 mm, izol. dvojsklo, vč. kování, požadavek Rw = 40,6 dB, vč. vnitřního parapetu, podrobnosti ve výpisu oken OE.101</t>
  </si>
  <si>
    <t>569</t>
  </si>
  <si>
    <t>766-OE102</t>
  </si>
  <si>
    <t>okno histor. dřevěné otevíravé 1700x1400 mm, izol. dvojsklo, vč. kování,, požadavek Rw = 40,6 dB, vč. vnitřního parapetu, podrobnosti ve výpisu oken OE.102</t>
  </si>
  <si>
    <t>570</t>
  </si>
  <si>
    <t>766-OE102M</t>
  </si>
  <si>
    <t>Montáž - okno histor. dřevěné otevíravé 1700x1400 mm, izol. dvojsklo, vč. kování, požadavek Rw = 40,6 dB, vč. vnitřního parapetu, podrobnosti ve výpisu oken OE.102</t>
  </si>
  <si>
    <t>571</t>
  </si>
  <si>
    <t>766-OE103</t>
  </si>
  <si>
    <t>okno histor. dřevěné otevíravé 1700x1400 mm, izol. dvojsklo, vč. kování,, požadavek Rw = 40,6 dB, vč. vnitřního parapetu, podrobnosti ve výpisu oken OE.103</t>
  </si>
  <si>
    <t>572</t>
  </si>
  <si>
    <t>766-OE103M</t>
  </si>
  <si>
    <t>Montáž - okno histor. dřevěné otevíravé 1700x1400 mm, izol. dvojsklo, vč. kování, požadavek Rw = 40,6 dB, vč. vnitřního parapetu, podrobnosti ve výpisu oken OE.103</t>
  </si>
  <si>
    <t>573</t>
  </si>
  <si>
    <t>766-OE104</t>
  </si>
  <si>
    <t>okno histor. dřevěné otevíravé 1700x1400 mm, izol. dvojsklo, vč. kování,, požadavek Rw = 40,6 dB, vč. vnitřního parapetu, podrobnosti ve výpisu oken OE.104</t>
  </si>
  <si>
    <t>574</t>
  </si>
  <si>
    <t>766-OE104M</t>
  </si>
  <si>
    <t>Montáž - okno histor. dřevěné otevíravé 1700x1400 mm, izol. dvojsklo, vč. kování, požadavek Rw = 40,6 dB, vč. vnitřního parapetu, podrobnosti ve výpisu oken OE.104</t>
  </si>
  <si>
    <t>575</t>
  </si>
  <si>
    <t>766-OE105</t>
  </si>
  <si>
    <t>okno histor. dřevěné otevíravé 1700x1400 mm, izol. dvojsklo, vč. kování,, požadavek Rw = 40,6 dB, vč. vnitřního parapetu, podrobnosti ve výpisu oken OE.105</t>
  </si>
  <si>
    <t>576</t>
  </si>
  <si>
    <t>766-OE105M</t>
  </si>
  <si>
    <t>Montáž - okno histor. dřevěné otevíravé 1700x1400 mm, izol. dvojsklo, vč. kování, požadavek Rw = 40,6 dB, vč. vnitřního parapetu, podrobnosti ve výpisu oken OE.105</t>
  </si>
  <si>
    <t>577</t>
  </si>
  <si>
    <t>766-OE106</t>
  </si>
  <si>
    <t>okno histor. dřevěné otevíravé 1300x950 mm, izol. dvojsklo, vč. kování,, požadavek Rw = 40,6 dB, vč. vnitřního parapetu, podrobnosti ve výpisu oken OE.106</t>
  </si>
  <si>
    <t>578</t>
  </si>
  <si>
    <t>766-OE106M</t>
  </si>
  <si>
    <t>Montáž - okno histor. dřevěné otevíravé 1300x950 mm, izol. dvojsklo, vč. kování, požadavek Rw = 40,6 dB, vč. vnitřního parapetu, podrobnosti ve výpisu oken OE.1</t>
  </si>
  <si>
    <t>Montáž - okno histor. dřevěné otevíravé 1300x950 mm, izol. dvojsklo, vč. kování, požadavek Rw = 40,6 dB, vč. vnitřního parapetu, podrobnosti ve výpisu oken OE.106</t>
  </si>
  <si>
    <t>579</t>
  </si>
  <si>
    <t>766-OE107</t>
  </si>
  <si>
    <t>okno histor. dřevěné otevíravé 1400x2100 mm, izol. dvojsklo, vč. kování,, požadavek Rw = 40,6 dB, vč. vnitřního parapetu, podrobnosti ve výpisu oken OE.107</t>
  </si>
  <si>
    <t>580</t>
  </si>
  <si>
    <t>766-OE107M</t>
  </si>
  <si>
    <t>Montáž - okno histor. dřevěné otevíravé 1400x2100 mm, izol. dvojsklo, vč. kování, požadavek Rw = 40,6 dB, vč. vnitřního parapetu, podrobnosti ve výpisu oken OE.</t>
  </si>
  <si>
    <t>Montáž - okno histor. dřevěné otevíravé 1400x2100 mm, izol. dvojsklo, vč. kování, požadavek Rw = 40,6 dB, vč. vnitřního parapetu, podrobnosti ve výpisu oken OE.107</t>
  </si>
  <si>
    <t>581</t>
  </si>
  <si>
    <t>766-OE108</t>
  </si>
  <si>
    <t>okno histor. dřevěné otevíravé 2060x2100 mm, izol. dvojsklo, vč. kování,, požadavek Rw = 40,6 dB, vč. vnitřního parapetu, podrobnosti ve výpisu oken OE.108</t>
  </si>
  <si>
    <t>582</t>
  </si>
  <si>
    <t>766-OE108M</t>
  </si>
  <si>
    <t>Montáž - okno histor. dřevěné otevíravé 2060x2100 mm, izol. dvojsklo, vč. kování, požadavek Rw = 40,6 dB, vč. vnitřního parapetu, podrobnosti ve výpisu oken OE.</t>
  </si>
  <si>
    <t>Montáž - okno histor. dřevěné otevíravé 2060x2100 mm, izol. dvojsklo, vč. kování, požadavek Rw = 40,6 dB, vč. vnitřního parapetu, podrobnosti ve výpisu oken OE.108</t>
  </si>
  <si>
    <t>583</t>
  </si>
  <si>
    <t>766-OE109</t>
  </si>
  <si>
    <t>okno histor. dřevěné otevíravé 2060x2100 mm, izol. dvojsklo, vč. kování,, požadavek Rw = 40,6 dB, vč. vnitřního parapetu, podrobnosti ve výpisu oken OE.109</t>
  </si>
  <si>
    <t>584</t>
  </si>
  <si>
    <t>766-OE109M</t>
  </si>
  <si>
    <t>Montáž - okno histor. dřevěné otevíravé 2060x2100 mm, izol. dvojsklo, vč. kování, požadavek Rw = 40,6 dB, vč. vnitřního parapetu, podrobnosti ve výpisu oken OE.109</t>
  </si>
  <si>
    <t>585</t>
  </si>
  <si>
    <t>766-OE110</t>
  </si>
  <si>
    <t>okno histor. dřevěné otevíravé 2060x2100 mm, izol. dvojsklo, vč. kování,, požadavek Rw = 40,6 dB, vč. vnitřního parapetu, podrobnosti ve výpisu oken OE.110</t>
  </si>
  <si>
    <t>586</t>
  </si>
  <si>
    <t>766-OE110M</t>
  </si>
  <si>
    <t>Montáž - okno histor. dřevěné otevíravé 2060x2100 mm, izol. dvojsklo, vč. kování, požadavek Rw = 40,6 dB, vč. vnitřního parapetu, podrobnosti ve výpisu oken OE.110</t>
  </si>
  <si>
    <t>587</t>
  </si>
  <si>
    <t>766-OE111</t>
  </si>
  <si>
    <t>okno histor. dřevěné otevíravé 1400x2100 mm, izol. dvojsklo, vč. kování,, požadavek Rw = 40,6 dB, vč. vnitřního parapetu, podrobnosti ve výpisu oken OE.111</t>
  </si>
  <si>
    <t>588</t>
  </si>
  <si>
    <t>766-OE111M</t>
  </si>
  <si>
    <t>Montáž - okno histor. dřevěné otevíravé 1400x2100 mm, izol. dvojsklo, vč. kování, požadavek Rw = 40,6 dB, vč. vnitřního parapetu, podrobnosti ve výpisu oken OE.111</t>
  </si>
  <si>
    <t>589</t>
  </si>
  <si>
    <t>766-OE112</t>
  </si>
  <si>
    <t>okno histor. dřevěné otevíravé 1400x2100 mm, izol. dvojsklo, vč. kování,, požadavek Rw = 40,6 dB, vč. vnitřního parapetu, podrobnosti ve výpisu oken OE.112</t>
  </si>
  <si>
    <t>590</t>
  </si>
  <si>
    <t>766-OE112M</t>
  </si>
  <si>
    <t>Montáž - okno histor. dřevěné otevíravé 1400x2100 mm, izol. dvojsklo, vč. kování, požadavek Rw = 40,6 dB, vč. vnitřního parapetu, podrobnosti ve výpisu oken OE.112</t>
  </si>
  <si>
    <t>591</t>
  </si>
  <si>
    <t>766-OE113</t>
  </si>
  <si>
    <t>okno histor. dřevěné otevíravé 2060x2100 mm, izol. dvojsklo, vč. kování,, požadavek Rw = 40,6 dB, vč. vnitřního parapetu, podrobnosti ve výpisu oken OE.113</t>
  </si>
  <si>
    <t>592</t>
  </si>
  <si>
    <t>766-OE113M</t>
  </si>
  <si>
    <t>Montáž - okno histor. dřevěné otevíravé 2060x2100 mm, izol. dvojsklo, vč. kování, požadavek Rw = 40,6 dB, vč. vnitřního parapetu, podrobnosti ve výpisu oken OE.113</t>
  </si>
  <si>
    <t>593</t>
  </si>
  <si>
    <t>766-OE114</t>
  </si>
  <si>
    <t>okno histor. dřevěné otevíravé 2060x2100 mm, izol. dvojsklo, vč. kování,, požadavek Rw = 40,6 dB, vč. vnitřního parapetu, podrobnosti ve výpisu oken OE.114</t>
  </si>
  <si>
    <t>594</t>
  </si>
  <si>
    <t>766-OE114M</t>
  </si>
  <si>
    <t>Montáž - okno histor. dřevěné otevíravé 2060x2100 mm, izol. dvojsklo, vč. kování, požadavek Rw = 40,6 dB, vč. vnitřního parapetu, podrobnosti ve výpisu oken OE.114</t>
  </si>
  <si>
    <t>595</t>
  </si>
  <si>
    <t>766-OE115</t>
  </si>
  <si>
    <t>okno histor. dřevěné otevíravé 1300x950 mm, izol. dvojsklo, vč. kování,, požadavek Rw = 40,6 dB, vč. vnitřního parapetu, podrobnosti ve výpisu oken OE.115</t>
  </si>
  <si>
    <t>596</t>
  </si>
  <si>
    <t>766-OE115M</t>
  </si>
  <si>
    <t>Montáž - okno histor. dřevěné otevíravé 1300x950 mm, izol. dvojsklo, vč. kování, požadavek Rw = 40,6 dB, vč. vnitřního parapetu, podrobnosti ve výpisu oken OE.115</t>
  </si>
  <si>
    <t>597</t>
  </si>
  <si>
    <t>766-OE116</t>
  </si>
  <si>
    <t>okno histor. dřevěné otevíravé 1700x1400 mm, izol. dvojsklo, vč. kování,, požadavek Rw = 40,6 dB, vč. vnitřního parapetu, podrobnosti ve výpisu oken OE.116</t>
  </si>
  <si>
    <t>598</t>
  </si>
  <si>
    <t>766-OE116M</t>
  </si>
  <si>
    <t>Montáž - okno histor. dřevěné otevíravé 1700x1400 mm, izol. dvojsklo, vč. kování, požadavek Rw = 40,6 dB, vč. vnitřního parapetu, podrobnosti ve výpisu oken OE.116</t>
  </si>
  <si>
    <t>599</t>
  </si>
  <si>
    <t>766-OE117</t>
  </si>
  <si>
    <t>okno histor. dřevěné otevíravé 1700x1400 mm, izol. dvojsklo, vč. kování,, požadavek Rw = 40,6 dB, vč. vnitřního parapetu, podrobnosti ve výpisu oken OE.117</t>
  </si>
  <si>
    <t>600</t>
  </si>
  <si>
    <t>766-OE117M</t>
  </si>
  <si>
    <t>Montáž - okno histor. dřevěné otevíravé 1700x1400 mm, izol. dvojsklo, vč. kování, požadavek Rw = 40,6 dB, vč. vnitřního parapetu, podrobnosti ve výpisu oken OE.117</t>
  </si>
  <si>
    <t>601</t>
  </si>
  <si>
    <t>766-OE118</t>
  </si>
  <si>
    <t>okno histor. dřevěné otevíravé 1700x1400 mm, izol. dvojsklo, vč. kování,, požadavek Rw = 40,6 dB, vč. vnitřního parapetu, podrobnosti ve výpisu oken OE.118</t>
  </si>
  <si>
    <t>602</t>
  </si>
  <si>
    <t>766-OE118M</t>
  </si>
  <si>
    <t>Montáž - okno histor. dřevěné otevíravé 1700x1400 mm, izol. dvojsklo, vč. kování, požadavek Rw = 40,6 dB, vč. vnitřního parapetu, podrobnosti ve výpisu oken OE.118</t>
  </si>
  <si>
    <t>603</t>
  </si>
  <si>
    <t>766-OI101</t>
  </si>
  <si>
    <t>okno histor. dřevěné výsuvné 1300x1600 mm, fixní nadsvětlík, izol. dvojsklo, vč. kování, požární odolnost  EI45 DP1, vč. vnitřního parapetu, podrobnosti ve výpi</t>
  </si>
  <si>
    <t>okno histor. dřevěné výsuvné 1300x1600 mm, fixní nadsvětlík, izol. dvojsklo, vč. kování, požární odolnost  EI45 DP1, vč. vnitřního parapetu, podrobnosti ve výpisu oken OI.101</t>
  </si>
  <si>
    <t>604</t>
  </si>
  <si>
    <t>766-OI101M</t>
  </si>
  <si>
    <t>605</t>
  </si>
  <si>
    <t>766-OI102</t>
  </si>
  <si>
    <t>bezpečnostní přepážka 1300x1600 mm, pevně zasklená, bezp. třída P2A, podrobnosti ve výpisu oken OI.102</t>
  </si>
  <si>
    <t>606</t>
  </si>
  <si>
    <t>766-OI102M</t>
  </si>
  <si>
    <t>Montáž - bezpečnostní přepážka 1300x1600 mm, pevně zasklená, bezp. třída P2Apodrobnosti ve výpisu oken OI.102</t>
  </si>
  <si>
    <t>607</t>
  </si>
  <si>
    <t>766-OI103</t>
  </si>
  <si>
    <t>bezpečnostní přepážka 1300x1600 mm, pevně zasklená, bezp. třída P2A, podrobnosti ve výpisu oken OI.103</t>
  </si>
  <si>
    <t>608</t>
  </si>
  <si>
    <t>766-OI103M</t>
  </si>
  <si>
    <t>Montáž - bezpečnostní přepážka 1300x1600 mm, pevně zasklená, bezp. třída P2Apodrobnosti ve výpisu oken OI.103</t>
  </si>
  <si>
    <t>609</t>
  </si>
  <si>
    <t>766-OI251a</t>
  </si>
  <si>
    <t>Repase dochovaného původního dřevěného okna 430x2350 mm v arkýři, obroušení, podrobnosti ve výpisu oken OI.251</t>
  </si>
  <si>
    <t>610</t>
  </si>
  <si>
    <t>766-OI251b</t>
  </si>
  <si>
    <t>Repase dochovaného původního dřevěného okna 430x2350 mm v arkýři, lakování, podrobnosti ve výpisu oken OI.251</t>
  </si>
  <si>
    <t>611</t>
  </si>
  <si>
    <t>766-OI252a</t>
  </si>
  <si>
    <t>Repase dochovaného původního dřevěného okna 430x2350 mm v arkýři, obroušení, podrobnosti ve výpisu oken OI.252</t>
  </si>
  <si>
    <t>612</t>
  </si>
  <si>
    <t>766-OI252b</t>
  </si>
  <si>
    <t>Repase dochovaného původního dřevěného okna 430x2350 mm v arkýři, lakování, podrobnosti ve výpisu oken OI.252</t>
  </si>
  <si>
    <t>613</t>
  </si>
  <si>
    <t>766-OI253a</t>
  </si>
  <si>
    <t>Repase dochovaného původního dřevěného okna 430x2350 mm v arkýři, obroušení, podrobnosti ve výpisu oken OI.253</t>
  </si>
  <si>
    <t>614</t>
  </si>
  <si>
    <t>766-OI253b</t>
  </si>
  <si>
    <t>Repase dochovaného původního dřevěného okna 430x2350 mm v arkýři, lakování, podrobnosti ve výpisu oken OI.253</t>
  </si>
  <si>
    <t>615</t>
  </si>
  <si>
    <t>766-OI254a</t>
  </si>
  <si>
    <t>Repase dochovaného původního dřevěného okna 430x2350 mm v arkýři, obroušení, podrobnosti ve výpisu oken OI.254</t>
  </si>
  <si>
    <t>616</t>
  </si>
  <si>
    <t>766-OI254b</t>
  </si>
  <si>
    <t>Repase dochovaného původního dřevěného okna 430x2350 mm v arkýři, lakování, podrobnosti ve výpisu oken OI.254</t>
  </si>
  <si>
    <t>617</t>
  </si>
  <si>
    <t>766-OI255a</t>
  </si>
  <si>
    <t>Repase dochovaného původního dřevěného okna 430x2350 mm v arkýři, obroušení, podrobnosti ve výpisu oken OI.255</t>
  </si>
  <si>
    <t>618</t>
  </si>
  <si>
    <t>766-OI255b</t>
  </si>
  <si>
    <t>Repase dochovaného původního dřevěného okna 430x2350 mm v arkýři, lakování, podrobnosti ve výpisu oken OI.255</t>
  </si>
  <si>
    <t>619</t>
  </si>
  <si>
    <t>766-OI351a</t>
  </si>
  <si>
    <t>Repase dochovaného původního dřevěného okna 430x800 mm v arkýři, obroušení, podrobnosti ve výpisu oken OI.351</t>
  </si>
  <si>
    <t>620</t>
  </si>
  <si>
    <t>766-OI351b</t>
  </si>
  <si>
    <t>Repase dochovaného původního dřevěného okna 430x800 mm v arkýři, lakování, podrobnosti ve výpisu oken OI.351</t>
  </si>
  <si>
    <t>621</t>
  </si>
  <si>
    <t>766-OI352a</t>
  </si>
  <si>
    <t>Repase dochovaného původního dřevěného okna 430x1120 mm v arkýři, obroušení, podrobnosti ve výpisu oken OI.352</t>
  </si>
  <si>
    <t>622</t>
  </si>
  <si>
    <t>766-OI352b</t>
  </si>
  <si>
    <t>Repase dochovaného původního dřevěného okna 430x1120 mm v arkýři, lakování, podrobnosti ve výpisu oken OI.352</t>
  </si>
  <si>
    <t>623</t>
  </si>
  <si>
    <t>766-OI353a</t>
  </si>
  <si>
    <t>Repase dochovaného původního dřevěného okna 430x1170 mm v arkýři, obroušení, podrobnosti ve výpisu oken OI.353</t>
  </si>
  <si>
    <t>624</t>
  </si>
  <si>
    <t>766-OI353b</t>
  </si>
  <si>
    <t>Repase dochovaného původního dřevěného okna 430x1170 mm v arkýři, lakování, podrobnosti ve výpisu oken OI.353</t>
  </si>
  <si>
    <t>625</t>
  </si>
  <si>
    <t>766-OI354a</t>
  </si>
  <si>
    <t>Repase dochovaného původního dřevěného okna 430x1120 mm v arkýři, obroušení, podrobnosti ve výpisu oken OI.354</t>
  </si>
  <si>
    <t>626</t>
  </si>
  <si>
    <t>766-OI354b</t>
  </si>
  <si>
    <t>Repase dochovaného původního dřevěného okna 430x1120 mm v arkýři, lakování, podrobnosti ve výpisu oken OI.354</t>
  </si>
  <si>
    <t>627</t>
  </si>
  <si>
    <t>766-OI355a</t>
  </si>
  <si>
    <t>Repase dochovaného původního dřevěného okna 430x800 mm v arkýři, obroušení, podrobnosti ve výpisu oken OI.355</t>
  </si>
  <si>
    <t>628</t>
  </si>
  <si>
    <t>766-OI355b</t>
  </si>
  <si>
    <t>Repase dochovaného původního dřevěného okna 430x800 mm v arkýři, lakování, podrobnosti ve výpisu oken OI.355</t>
  </si>
  <si>
    <t>629</t>
  </si>
  <si>
    <t>766-T/001</t>
  </si>
  <si>
    <t>systémová sanitární příčka s dveřmi 3700+1150 x 2250 mm, podrobnosti ve výpisu truhlářských prvků T/001</t>
  </si>
  <si>
    <t>630</t>
  </si>
  <si>
    <t>766-T/001M</t>
  </si>
  <si>
    <t>Montáž - systémová sanitární příčka s dveřmi 3700+1150 x 2250 mmpodrobnosti ve výpisu truhlářských prvků T/001</t>
  </si>
  <si>
    <t>631</t>
  </si>
  <si>
    <t>766-T/002</t>
  </si>
  <si>
    <t>systémová sanitární příčka s dveřmi 3700+1150 x 2250 mm, podrobnosti ve výpisu truhlářských prvků T/002</t>
  </si>
  <si>
    <t>632</t>
  </si>
  <si>
    <t>766-T/002M</t>
  </si>
  <si>
    <t>Montáž - systémová sanitární příčka s dveřmi 3700+1150 x 2250 mmpodrobnosti ve výpisu truhlářských prvků T/002</t>
  </si>
  <si>
    <t>633</t>
  </si>
  <si>
    <t>766-T/003</t>
  </si>
  <si>
    <t>systémová sanitární příčka s dveřmi 1575 x 2250 mm, podrobnosti ve výpisu truhlářských prvků T/003</t>
  </si>
  <si>
    <t>634</t>
  </si>
  <si>
    <t>766-T/003M</t>
  </si>
  <si>
    <t>Montáž - systémová sanitární příčka s dveřmi 1575 x 2250 mmpodrobnosti ve výpisu truhlářských prvků T/003</t>
  </si>
  <si>
    <t>635</t>
  </si>
  <si>
    <t>766-T/005, T/00</t>
  </si>
  <si>
    <t>zdvojené madlo hlavního schodiště v 1.PP dl. 200+5957+1192+5927+200 mm, podrobnosti ve výpisu truhlářských prvků T/005, T006</t>
  </si>
  <si>
    <t>636</t>
  </si>
  <si>
    <t>Montáž - zdvojené madlo hlavního schodiště v 1.PP dl. 200+5957+1192+5927+200 mm, podrobnosti ve výpisu truhlářských prvků T/005, T006</t>
  </si>
  <si>
    <t>637</t>
  </si>
  <si>
    <t>766-T/101</t>
  </si>
  <si>
    <t>systémová sanitární příčka s dveřmi 950 x 2250 mm, podrobnosti ve výpisu truhlářských prvků T/101</t>
  </si>
  <si>
    <t>638</t>
  </si>
  <si>
    <t>766-T/101M</t>
  </si>
  <si>
    <t>Montáž - systémová sanitární příčka s dveřmi 950 x 2250 mmpodrobnosti ve výpisu truhlářských prvků T/101</t>
  </si>
  <si>
    <t>639</t>
  </si>
  <si>
    <t>766-T/102</t>
  </si>
  <si>
    <t>systémová sanitární příčka s dveřmi 950 x 2250 mm, podrobnosti ve výpisu truhlářských prvků T/102</t>
  </si>
  <si>
    <t>640</t>
  </si>
  <si>
    <t>766-T/102M</t>
  </si>
  <si>
    <t>Montáž - systémová sanitární příčka s dveřmi 950 x 2250 mmpodrobnosti ve výpisu truhlářských prvků T/102</t>
  </si>
  <si>
    <t>641</t>
  </si>
  <si>
    <t>766-T/104</t>
  </si>
  <si>
    <t>vnitřní parapet 1300x280 mm, podrobnosti ve výpisu truhlářských prvků T/104</t>
  </si>
  <si>
    <t>642</t>
  </si>
  <si>
    <t>766-T/104M</t>
  </si>
  <si>
    <t>Montáž - vnitřní parapet 1300x280 mmpodrobnosti ve výpisu truhlářských prvků T/104</t>
  </si>
  <si>
    <t>643</t>
  </si>
  <si>
    <t>766-T/105, T/10</t>
  </si>
  <si>
    <t>zdvojené madlo hlavního schodiště v 1.PP dl. 200+5919+200 mm, podrobnosti ve výpisu truhlářských prvků T/105, T106</t>
  </si>
  <si>
    <t>644</t>
  </si>
  <si>
    <t>Montáž - zdvojené madlo hlavního schodiště v 1.PP dl. 200+5919+200 mm, podrobnosti ve výpisu truhlářských prvků T/105, T106</t>
  </si>
  <si>
    <t>645</t>
  </si>
  <si>
    <t>766-T/201</t>
  </si>
  <si>
    <t>vnitřní dřevěné zábradlí vč. nátěru, dl. zábradlí 3200 mm, podrobnosti ve výpisu truhlářských prvků T/201</t>
  </si>
  <si>
    <t>646</t>
  </si>
  <si>
    <t>766-T/201M</t>
  </si>
  <si>
    <t>Montáž - vnitřní dřevěné zábradlí vč. nátěru, dl. zábradlí 3200 mmpodrobnosti ve výpisu truhlářských prvků T/201</t>
  </si>
  <si>
    <t>647</t>
  </si>
  <si>
    <t>766-T/202</t>
  </si>
  <si>
    <t>revizní lávka z hraněného řeziva a protiskluzné překližky, vč. zábradlí, podrobnosti ve výpisu truhlářských prvků T/202</t>
  </si>
  <si>
    <t>648</t>
  </si>
  <si>
    <t>766-T/202M</t>
  </si>
  <si>
    <t>Montáž - revizní lávka z hraněného řeziva a protiskluzné překližky, vč. zábradlípodrobnosti ve výpisu truhlářských prvků T/202</t>
  </si>
  <si>
    <t>649</t>
  </si>
  <si>
    <t>766-T/203</t>
  </si>
  <si>
    <t>pomocné schodiště do půdních prostor výška 3950 mm, vč. zábradlí, podrobnosti ve výpisu truhlářských prvků T/203</t>
  </si>
  <si>
    <t>650</t>
  </si>
  <si>
    <t>766-T/203M</t>
  </si>
  <si>
    <t>Montáž - pomocné schodiště do půdních prostor výška 3950 mm, vč. zábradlípodrobnosti ve výpisu truhlářských prvků T/203</t>
  </si>
  <si>
    <t>651</t>
  </si>
  <si>
    <t>766-T/204</t>
  </si>
  <si>
    <t>vnitřní dřevěný půdní výlez 800x600 mm, požární odolnost EI45, zateplený, podrobnosti ve výpisu truhlářských prvků T/204</t>
  </si>
  <si>
    <t>652</t>
  </si>
  <si>
    <t>766-T/204M</t>
  </si>
  <si>
    <t>Montáž - vnitřní dřevěný půdní výlez 800x600 mm, požární odolnost EI45, zateplenýpodrobnosti ve výpisu truhlářských prvků T/204</t>
  </si>
  <si>
    <t>653</t>
  </si>
  <si>
    <t>656</t>
  </si>
  <si>
    <t>657</t>
  </si>
  <si>
    <t>658</t>
  </si>
  <si>
    <t>659</t>
  </si>
  <si>
    <t>998766203R00</t>
  </si>
  <si>
    <t>Přesun hmot pro konstrukce truhlářské v objektech výšky do 24 m</t>
  </si>
  <si>
    <t>767</t>
  </si>
  <si>
    <t>660</t>
  </si>
  <si>
    <t>553140202R</t>
  </si>
  <si>
    <t>kotvicí bod smyčka; pro šikmé střechy, do krokve; nerezová ocel průměru 5 mm; zatížitelný ve vodorovném směru; kotvení pomocí dvou samořezných šroubů</t>
  </si>
  <si>
    <t>661</t>
  </si>
  <si>
    <t>76723</t>
  </si>
  <si>
    <t>Repase ocelové části kovového přístřešku, vč.výměny drátoskla</t>
  </si>
  <si>
    <t>662</t>
  </si>
  <si>
    <t>76724</t>
  </si>
  <si>
    <t>Repase kovového zábradlí</t>
  </si>
  <si>
    <t>663</t>
  </si>
  <si>
    <t>767592122R00</t>
  </si>
  <si>
    <t>Zdvojená podlaha  , z kalcium sulfátových panelů o rozměru 600x600 mm a, kovového rámu s nastavitelnou výškou do 200 mm</t>
  </si>
  <si>
    <t>664</t>
  </si>
  <si>
    <t>767592152R00</t>
  </si>
  <si>
    <t>Zdvojená podlaha - schod šířky do 300 mm (stupnice i podstupnice), z kalcium sulfátových panelů,</t>
  </si>
  <si>
    <t>665</t>
  </si>
  <si>
    <t>76764919Rpol</t>
  </si>
  <si>
    <t>Montáž zrepasovaného madla</t>
  </si>
  <si>
    <t>666</t>
  </si>
  <si>
    <t>76788</t>
  </si>
  <si>
    <t>Repase kovového madla</t>
  </si>
  <si>
    <t>667</t>
  </si>
  <si>
    <t>767-PS/101</t>
  </si>
  <si>
    <t>interiérová hliníková stěna3075x3070 mm, s dveřmi 800x2100 mm, podrobnosti ve výpisu prosklených stěn PS/101</t>
  </si>
  <si>
    <t>668</t>
  </si>
  <si>
    <t>767-PS/101M</t>
  </si>
  <si>
    <t>Montáž - interiérová hliníková stěna3075x3070 mm, s dveřmi 800x2100 mmpodrobnosti ve výpisu prosklených stěn PS/101</t>
  </si>
  <si>
    <t>669</t>
  </si>
  <si>
    <t>767-PS/102</t>
  </si>
  <si>
    <t>interiérová hliníková stěna3075x3070 mm, s dveřmi 800x2100 mm, podrobnosti ve výpisu prosklených stěn PS/102</t>
  </si>
  <si>
    <t>670</t>
  </si>
  <si>
    <t>767-PS/102M</t>
  </si>
  <si>
    <t>Montáž - interiérová hliníková stěna3075x3070 mm, s dveřmi 800x2100 mmpodrobnosti ve výpisu prosklených stěn PS/102</t>
  </si>
  <si>
    <t>671</t>
  </si>
  <si>
    <t>767-Z/001</t>
  </si>
  <si>
    <t>vana 3000x1000 mm, na zachycení nečistot s odtokem DN 110 do štěrkového lože, podrobnosti ve výpisu zámečnických prvků Z/001</t>
  </si>
  <si>
    <t>672</t>
  </si>
  <si>
    <t>767-Z/001M</t>
  </si>
  <si>
    <t>Montáž - vana 3000x1000 mm, na zachycení nečistot s odtokem DN 110 do štěrkového ložepodrobnosti ve výpisu zámečnických prvků Z/001</t>
  </si>
  <si>
    <t>673</t>
  </si>
  <si>
    <t>767-Z/002</t>
  </si>
  <si>
    <t>vana 1670x1000 mm, na zachycení nečistot s odtokem DN 110 do štěrkového lože, podrobnosti ve výpisu zámečnických prvků Z/002</t>
  </si>
  <si>
    <t>674</t>
  </si>
  <si>
    <t>767-Z/002M</t>
  </si>
  <si>
    <t>Montáž - vana 1670x1000 mm, na zachycení nečistot s odtokem DN 110 do štěrkového ložepodrobnosti ve výpisu zámečnických prvků Z/002</t>
  </si>
  <si>
    <t>675</t>
  </si>
  <si>
    <t>767-Z/003</t>
  </si>
  <si>
    <t>rohož z hliníkových profilů s pásky odstraňující nečistoty, hliník, praž, kartáč - 2000x1600 mm, podrobnosti ve výpisu zámečnických prvků Z/003</t>
  </si>
  <si>
    <t>676</t>
  </si>
  <si>
    <t>767-Z/003M</t>
  </si>
  <si>
    <t>Montáž-rohož z hliníkových profilů s pásky odstraňující nečistoty, hliník, praž, kartáč-2000x1600mm, podrobnosti ve výpisu zámečnických prvků Z/003</t>
  </si>
  <si>
    <t>677</t>
  </si>
  <si>
    <t>767-Z/004</t>
  </si>
  <si>
    <t>poklop revizní šachty 710x710 mm určený k vybetonování, vč. rámu, podrobnosti ve výpisu zámečnických prvků Z/004</t>
  </si>
  <si>
    <t>678</t>
  </si>
  <si>
    <t>767-Z/004M</t>
  </si>
  <si>
    <t>Montáž - poklop revizní šachty 710x710 mm určený k vybetonování, vč. rámupodrobnosti ve výpisu zámečnických prvků Z/004</t>
  </si>
  <si>
    <t>679</t>
  </si>
  <si>
    <t>767-Z/005</t>
  </si>
  <si>
    <t>ozdobná táhla - ocelová kruhová tyč pr. 16 mm, kovářská čerň 1770+1770+1900 mm, podrobnosti ve výpisu zámečnických prvků Z/005</t>
  </si>
  <si>
    <t>680</t>
  </si>
  <si>
    <t>767-Z/005M</t>
  </si>
  <si>
    <t>Montáž - ozdobná táhla - ocelová kruhová tyč pr. 16 mm, kovářská čerň 1770+1770+1900 mmpodrobnosti ve výpisu zámečnických prvků Z/005</t>
  </si>
  <si>
    <t>681</t>
  </si>
  <si>
    <t>767-Z/006</t>
  </si>
  <si>
    <t>ozdobná táhla - ocelová kruhová tyč pr. 16 mm, kovářská čerň 1650+1650+1900 mm, podrobnosti ve výpisu zámečnických prvků Z/006</t>
  </si>
  <si>
    <t>682</t>
  </si>
  <si>
    <t>767-Z/006M</t>
  </si>
  <si>
    <t>Montáž - ozdobná táhla - ocelová kruhová tyč pr. 16 mm, kovářská čerň 1650+1650+1900 mmpodrobnosti ve výpisu zámečnických prvků Z/006</t>
  </si>
  <si>
    <t>683</t>
  </si>
  <si>
    <t>767-Z/007</t>
  </si>
  <si>
    <t>větrací mřížka 300x300 mm, hliník / nerez, podrobnosti ve výpisu zámečnických prvků Z/007</t>
  </si>
  <si>
    <t>684</t>
  </si>
  <si>
    <t>767-Z/007M</t>
  </si>
  <si>
    <t>Montáž - větrací mřížka 300x300 mm, hliník / nerezpodrobnosti ve výpisu zámečnických prvků Z/007</t>
  </si>
  <si>
    <t>685</t>
  </si>
  <si>
    <t>767-Z/008</t>
  </si>
  <si>
    <t>větrací mřížka 300x300 mm, hliník / nerez, podrobnosti ve výpisu zámečnických prvků Z/008</t>
  </si>
  <si>
    <t>686</t>
  </si>
  <si>
    <t>767-Z/008M</t>
  </si>
  <si>
    <t>Montáž - větrací mřížka 300x300 mm, hliník / nerezpodrobnosti ve výpisu zámečnických prvků Z/008</t>
  </si>
  <si>
    <t>687</t>
  </si>
  <si>
    <t>767-Z/009</t>
  </si>
  <si>
    <t>pomocný nerez rám pro osazení konstrukce zrcadel - Jekl 40x40x4, pásovina 40x120, L30x15x3, vláknocementová deska - podrobnosti ve výpisu zámečnických prvků Z/0</t>
  </si>
  <si>
    <t>pomocný nerez rám pro osazení konstrukce zrcadel - Jekl 40x40x4, pásovina 40x120, L30x15x3, vláknocementová deska - podrobnosti ve výpisu zámečnických prvků Z/009</t>
  </si>
  <si>
    <t>688</t>
  </si>
  <si>
    <t>767-Z/009M</t>
  </si>
  <si>
    <t>689</t>
  </si>
  <si>
    <t>767-Z/010</t>
  </si>
  <si>
    <t>pomocný nerez rám pro osazení konstrukce zrcadel - Jekl 40x40x4, pásovina 40x120, L30x15x3, vláknocementová deska - podrobnosti ve výpisu zámečnických prvků Z/010</t>
  </si>
  <si>
    <t>690</t>
  </si>
  <si>
    <t>767-Z/010M</t>
  </si>
  <si>
    <t>691</t>
  </si>
  <si>
    <t>767-Z/101</t>
  </si>
  <si>
    <t>vana 6000x1500 mm, na zachycení nečistot s odtokem DN 110 do štěrkového lože, podrobnosti ve výpisu zámečnických prvků Z/101</t>
  </si>
  <si>
    <t>692</t>
  </si>
  <si>
    <t>767-Z/101M</t>
  </si>
  <si>
    <t>Montáž - vana 6000x1500 mm, na zachycení nečistot s odtokem DN 110 do štěrkového ložepodrobnosti ve výpisu zámečnických prvků Z/101</t>
  </si>
  <si>
    <t>693</t>
  </si>
  <si>
    <t>767-Z/102</t>
  </si>
  <si>
    <t>rohož z hliníkových profilů s pásky odstraňující nečistoty, hliník, praž, kartáč - 3375x6085 mm, podrobnosti ve výpisu zámečnických prvků Z/102</t>
  </si>
  <si>
    <t>694</t>
  </si>
  <si>
    <t>767-Z/102M</t>
  </si>
  <si>
    <t>Montáž-rohož z hliníkových profilů s pásky odstraňující nečistoty, hliník, praž, kartáč-3375x6085 mm, podrobnosti ve výpisu zámečnických prvků Z/102</t>
  </si>
  <si>
    <t>695</t>
  </si>
  <si>
    <t>767-Z/103</t>
  </si>
  <si>
    <t>pomocná konstrukce pro instalaci světelného nápisu s názvem stanice - U30, U120 plech tl.5 mm, podrobnosti ve výpisu zámečnických prvků Z/103</t>
  </si>
  <si>
    <t>696</t>
  </si>
  <si>
    <t>767-Z/103M</t>
  </si>
  <si>
    <t>Montáž-pomocná konstrukce pro instalaci světelného nápisu s názvem stanice - U30, U120 plech tl.5 mm, podrobnosti ve výpisu zámečnických prvků Z/103</t>
  </si>
  <si>
    <t>697</t>
  </si>
  <si>
    <t>767-Z/104</t>
  </si>
  <si>
    <t>rám z jeklů 50x50x5 a L50x30x4 jako kryt bankomatu, venk. strana bezp sklo P2a + vlánoc. desky, podrobnosti ve výpisu zámečnických prvků Z/104</t>
  </si>
  <si>
    <t>698</t>
  </si>
  <si>
    <t>767-Z/104M</t>
  </si>
  <si>
    <t>Montáž-rám z jeklů 50x50x5 a L50x30x4 jako kryt bankomatu, venk. strana bezp sklo P2a vláknoc. desky, podrobnosti ve výpisu zámečnických prvků Z/104</t>
  </si>
  <si>
    <t>699</t>
  </si>
  <si>
    <t>767-Z/105</t>
  </si>
  <si>
    <t>větrací mřížka pr. 200 mm, hliník / nerez, podrobnosti ve výpisu zámečnických prvků Z/105</t>
  </si>
  <si>
    <t>700</t>
  </si>
  <si>
    <t>767-Z/105M</t>
  </si>
  <si>
    <t>Montáž - větrací mřížka pr. 200 mm, hliník / nerezpodrobnosti ve výpisu zámečnických prvků Z/105</t>
  </si>
  <si>
    <t>701</t>
  </si>
  <si>
    <t>767-Z/106</t>
  </si>
  <si>
    <t>podkladní plech tl, 10 mm o rozměrech 1500x750 mm v počtu 7 kusů, žárově zinkováno, podrobnosti ve výpisu zámečnických prvků Z/106</t>
  </si>
  <si>
    <t>702</t>
  </si>
  <si>
    <t>767-Z/106M</t>
  </si>
  <si>
    <t>Montáž - podkladní plech tl, 10 mm o rozměrech 1500x750 mm v počtu 7 kusů, žárově zinkovánopodrobnosti ve výpisu zámečnických prvků Z/106</t>
  </si>
  <si>
    <t>703</t>
  </si>
  <si>
    <t>767-Z/107</t>
  </si>
  <si>
    <t>ochrana prosklené šachty výtahu, 4075x250 mm, 7x kotevní patka, nerez trubka 42,4x3 mm, podrobnosti ve výpisu zámečnických prvků Z/107</t>
  </si>
  <si>
    <t>704</t>
  </si>
  <si>
    <t>767-Z/107M</t>
  </si>
  <si>
    <t>Montáž ochrana prosklené šachty výtahu, 4075x250 mm, 7x kotevní patka, nerez trubka 42,4x3 mm, podrobnosti ve výpisu zámečnických prvků Z/107</t>
  </si>
  <si>
    <t>705</t>
  </si>
  <si>
    <t>767-Z/201</t>
  </si>
  <si>
    <t>síťka proti hmyzu pr. 330 mm, podrobnosti ve výpisu zámečnických prvků Z/201</t>
  </si>
  <si>
    <t>706</t>
  </si>
  <si>
    <t>767-Z/201M</t>
  </si>
  <si>
    <t>Montáž - síťka proti hmyzu pr. 330 mmpodrobnosti ve výpisu zámečnických prvků Z/201</t>
  </si>
  <si>
    <t>707</t>
  </si>
  <si>
    <t>767-Z/202</t>
  </si>
  <si>
    <t>zesílení vazného trámu ocelovým profile UPE 240, podrobnosti ve výpisu zámečnických prvků Z/202</t>
  </si>
  <si>
    <t>708</t>
  </si>
  <si>
    <t>767-Z/202M</t>
  </si>
  <si>
    <t>Montáž - zesílení vazného trámu ocelovým profile UPE 240podrobnosti ve výpisu zámečnických prvků Z/202</t>
  </si>
  <si>
    <t>709</t>
  </si>
  <si>
    <t>767-Z/203</t>
  </si>
  <si>
    <t>střešní výlez 600x600 mm, měděný plech, podrobnosti ve výpisu zámečnických prvků Z/203</t>
  </si>
  <si>
    <t>710</t>
  </si>
  <si>
    <t>767-Z/203M</t>
  </si>
  <si>
    <t>Montáž - střešní výlez 600x600 mm, měděný plechpodrobnosti ve výpisu zámečnických prvků Z/203</t>
  </si>
  <si>
    <t>767-Z/204</t>
  </si>
  <si>
    <t>střešní výlez izolovaný 600x600 mm, měděný plech, podrobnosti ve výpisu zámečnických prvků Z/204</t>
  </si>
  <si>
    <t>712</t>
  </si>
  <si>
    <t>767-Z/204M</t>
  </si>
  <si>
    <t>Montáž - střešní výlez izolovaný 600x600 mm, měděný plechpodrobnosti ve výpisu zámečnických prvků Z/204</t>
  </si>
  <si>
    <t>998767203R00</t>
  </si>
  <si>
    <t>Přesun hmot pro kovové stavební doplňk. konstrukce v objektech výšky do 24 m</t>
  </si>
  <si>
    <t>714</t>
  </si>
  <si>
    <t>R767854</t>
  </si>
  <si>
    <t>Montáž kotvícího bodu záchytného systému do krokve</t>
  </si>
  <si>
    <t>771</t>
  </si>
  <si>
    <t>Podlahy z dlaždic a obklady</t>
  </si>
  <si>
    <t>715</t>
  </si>
  <si>
    <t>771101</t>
  </si>
  <si>
    <t>Dodávka dlažby 300x300 mm</t>
  </si>
  <si>
    <t>716</t>
  </si>
  <si>
    <t>771101101R00</t>
  </si>
  <si>
    <t>Příprava podkladu pod dlažby vysávání podkladů pod keramickou dlažbu průmyslovým vysavačem</t>
  </si>
  <si>
    <t>717</t>
  </si>
  <si>
    <t>771101210RT1</t>
  </si>
  <si>
    <t>Příprava podkladu pod dlažby penetrace podkladu pod dlažby</t>
  </si>
  <si>
    <t>718</t>
  </si>
  <si>
    <t>771105</t>
  </si>
  <si>
    <t>Dodávka systémové soklové dlaždice</t>
  </si>
  <si>
    <t>719</t>
  </si>
  <si>
    <t>771475014RU7</t>
  </si>
  <si>
    <t>Montáž soklíků z dlaždic keramických výšky 100 mm, soklíků vodorovných, kladených do flexibilního tmele</t>
  </si>
  <si>
    <t>720</t>
  </si>
  <si>
    <t>771575109RT0</t>
  </si>
  <si>
    <t>Montáž podlah vnitřních z dlaždic keramických 300 x 300 mm, režných nebo glazovaných, hladkých, kladených do flexibilního tmele</t>
  </si>
  <si>
    <t>721</t>
  </si>
  <si>
    <t>771577843R00</t>
  </si>
  <si>
    <t>Montáž podlah vnitřních z dlaždic keramických Hrany schodů, dilatační, koutové, ukončovací a přechodové profily profily dilatační s bočními díly z tvrdého PVC,</t>
  </si>
  <si>
    <t>Montáž podlah vnitřních z dlaždic keramických Hrany schodů, dilatační, koutové, ukončovací a přechodové profily profily dilatační s bočními díly z tvrdého PVC, horní dilatační zóna je z měkké plastické hmoty a tvoří 10 mm širokou pohledovou plochu, výšky 10 mm</t>
  </si>
  <si>
    <t>722</t>
  </si>
  <si>
    <t>771578011RT2</t>
  </si>
  <si>
    <t>Montáž podlah vnitřních z dlaždic keramických Zvláštní úpravy spár spára podlaha-stěna silikonem</t>
  </si>
  <si>
    <t>723</t>
  </si>
  <si>
    <t>998771203R00</t>
  </si>
  <si>
    <t>Přesun hmot pro podlahy z dlaždic v objektech výšky do 24 m</t>
  </si>
  <si>
    <t>773</t>
  </si>
  <si>
    <t>Podlahy teracové</t>
  </si>
  <si>
    <t>724</t>
  </si>
  <si>
    <t>773101</t>
  </si>
  <si>
    <t>Ukončující / dilatační / přechodový profil teraca - pásek / L profil z nerezové oceli, vč. montáže</t>
  </si>
  <si>
    <t>725</t>
  </si>
  <si>
    <t>773521260R00</t>
  </si>
  <si>
    <t>Podlahy z barevného teraca prosté tloušťky 20 mm</t>
  </si>
  <si>
    <t>726</t>
  </si>
  <si>
    <t>773522020R00</t>
  </si>
  <si>
    <t>Podlahy z barevného teraca obruby  šířky přes 100 do 200 mm</t>
  </si>
  <si>
    <t>727</t>
  </si>
  <si>
    <t>998773203R00</t>
  </si>
  <si>
    <t>Přesun hmot pro podlahy teracové v objektech výšky do 24 m</t>
  </si>
  <si>
    <t>776</t>
  </si>
  <si>
    <t>Podlahy povlakové</t>
  </si>
  <si>
    <t>728</t>
  </si>
  <si>
    <t>775201</t>
  </si>
  <si>
    <t>Dodávka soklové MDF lišty</t>
  </si>
  <si>
    <t>729</t>
  </si>
  <si>
    <t>775413040R00</t>
  </si>
  <si>
    <t>Podlahové soklíky nebo lišty montáž lišt lepené,</t>
  </si>
  <si>
    <t>bez základního nátěru 
bez základního nátěru 
bez základního nátěru</t>
  </si>
  <si>
    <t>730</t>
  </si>
  <si>
    <t>776101</t>
  </si>
  <si>
    <t>Dodávka vinylové podlahoviny, čtverec 610x610 mm, třída zátěže 34/43</t>
  </si>
  <si>
    <t>731</t>
  </si>
  <si>
    <t>776101101R00</t>
  </si>
  <si>
    <t>Přípravné práce vysávání povlakových podlah průmyslovým vysavačem</t>
  </si>
  <si>
    <t>položky neobsahují žádný materiál 
položky neobsahují žádný materiál 
položky neobsahují žádný materiál</t>
  </si>
  <si>
    <t>732</t>
  </si>
  <si>
    <t>776101121V01</t>
  </si>
  <si>
    <t>Provedení penetrace podkladu, vč. dodávky penetračního nátěru</t>
  </si>
  <si>
    <t>733</t>
  </si>
  <si>
    <t>776103</t>
  </si>
  <si>
    <t>Dodávka vinylové antistatické podlahoviny, třída zátěže 34/43</t>
  </si>
  <si>
    <t>734</t>
  </si>
  <si>
    <t>776401800R00</t>
  </si>
  <si>
    <t>Demontáž soklíků nebo lišt pryžových nebo PVC odstranění a uložení na hromady</t>
  </si>
  <si>
    <t>735</t>
  </si>
  <si>
    <t>776421100RT1</t>
  </si>
  <si>
    <t>Lepení soklíků PVC a napojení krytiny na stěnu lepení podlahových soklíků z PVC a vinylu</t>
  </si>
  <si>
    <t>736</t>
  </si>
  <si>
    <t>776511810R00</t>
  </si>
  <si>
    <t>Odstranění povlakových podlah z nášlapné plochy lepených, bez podložky, z ploch přes 20 m2</t>
  </si>
  <si>
    <t>737</t>
  </si>
  <si>
    <t>776521200RT1</t>
  </si>
  <si>
    <t>Lepení povlakových podlah z plastů  Lepení povlakových podlah z plastů - čtverce z PVC nebo vinylu, montáž</t>
  </si>
  <si>
    <t>738</t>
  </si>
  <si>
    <t>776521230RT1</t>
  </si>
  <si>
    <t>Lepení povlakových podlah z plastů  Lepení povlakových podlah z plastů vodivých - čtverce montáž,</t>
  </si>
  <si>
    <t>739</t>
  </si>
  <si>
    <t>742</t>
  </si>
  <si>
    <t>743</t>
  </si>
  <si>
    <t>744</t>
  </si>
  <si>
    <t>R979990181R00</t>
  </si>
  <si>
    <t>905</t>
  </si>
  <si>
    <t>Poplatek za uložení, PVC podlahová krytina, skupina 20 03 07 z Katalogu odpadů, VČETNĚ DOPRAVY</t>
  </si>
  <si>
    <t>745</t>
  </si>
  <si>
    <t>998776203R00</t>
  </si>
  <si>
    <t>Přesun hmot pro podlahy povlakové v objektech výšky do 24 m</t>
  </si>
  <si>
    <t>vodorovně do 50 m 
vodorovně do 50 m 
vodorovně do 50 m</t>
  </si>
  <si>
    <t>781</t>
  </si>
  <si>
    <t>Obklady keramické</t>
  </si>
  <si>
    <t>746</t>
  </si>
  <si>
    <t>781101</t>
  </si>
  <si>
    <t>Dodávka obkladu 150x150 mm, barva bílá mat</t>
  </si>
  <si>
    <t>747</t>
  </si>
  <si>
    <t>781101210RT1</t>
  </si>
  <si>
    <t>Příprava podkladu pod obklady penetrace podkladu pod obklady</t>
  </si>
  <si>
    <t>748</t>
  </si>
  <si>
    <t>781111115R00</t>
  </si>
  <si>
    <t>Doplňkové práce při provádění obkladů vyřezání otvoru v obkladačce korunkou prům. do 30 mm</t>
  </si>
  <si>
    <t>749</t>
  </si>
  <si>
    <t>781111116R00</t>
  </si>
  <si>
    <t>Doplňkové práce při provádění obkladů vyřezání otvoru v obkladačce korunkou prům. do 90 mm</t>
  </si>
  <si>
    <t>750</t>
  </si>
  <si>
    <t>781415013RT1</t>
  </si>
  <si>
    <t>Montáž obkladů vnitřních z obkládaček pórovinových montáž obkladů vnitřních  z obkladaček pórovinových do tmele 150 x 150 mm, lepených do flexibilního tmele</t>
  </si>
  <si>
    <t>751</t>
  </si>
  <si>
    <t>781419707RT1</t>
  </si>
  <si>
    <t>Montáž obkladů vnitřních z obkládaček pórovinových příplatky k položkám montáže obkladů vnitřních z obkladaček pórovinových příplatek za spárovací vodotěsnou hm</t>
  </si>
  <si>
    <t>Montáž obkladů vnitřních z obkládaček pórovinových příplatky k položkám montáže obkladů vnitřních z obkladaček pórovinových příplatek za spárovací vodotěsnou hmotu - podélně</t>
  </si>
  <si>
    <t>752</t>
  </si>
  <si>
    <t>781419711R00</t>
  </si>
  <si>
    <t>Montáž obkladů vnitřních z obkládaček pórovinových příplatky k položkám montáže obkladů vnitřních z obkladaček pórovinových příplatek k obkladu stěn za plochu d</t>
  </si>
  <si>
    <t>Montáž obkladů vnitřních z obkládaček pórovinových příplatky k položkám montáže obkladů vnitřních z obkladaček pórovinových příplatek k obkladu stěn za plochu do 10 m2 jedntl</t>
  </si>
  <si>
    <t>753</t>
  </si>
  <si>
    <t>781497131R00</t>
  </si>
  <si>
    <t>Lišty k obkladům profil ukončovací nerez odolná proti oděru, uložení do tmele, výška profilu 8 mm,</t>
  </si>
  <si>
    <t>754</t>
  </si>
  <si>
    <t>781497132R00</t>
  </si>
  <si>
    <t>Lišty k obkladům profil rohový nerez ododlná proti oděru, uložení do tmele,  , výška profilu 8 mm,</t>
  </si>
  <si>
    <t>755</t>
  </si>
  <si>
    <t>998781203R00</t>
  </si>
  <si>
    <t>Přesun hmot pro obklady keramické v objektech výšky do 24 m</t>
  </si>
  <si>
    <t>782</t>
  </si>
  <si>
    <t>Konstrukce z přírodního kamene</t>
  </si>
  <si>
    <t>756</t>
  </si>
  <si>
    <t>784-KA/001</t>
  </si>
  <si>
    <t>Sokl z umělého kamene (teraco) výška 0,2 m, částečně poškozený, doplnit 8 m - standard 1, technologický postup prací (standard) je popsán ve výpisu kamenických</t>
  </si>
  <si>
    <t>Sokl z umělého kamene (teraco) výška 0,2 m, částečně poškozený, doplnit 8 m - standard 1, technologický postup prací (standard) je popsán ve výpisu kamenických prvků - KA/001</t>
  </si>
  <si>
    <t>757</t>
  </si>
  <si>
    <t>784-KA/002</t>
  </si>
  <si>
    <t>Kamenná nárožní bosáž (arkóza) vč. soklu (žula) - 1,30 x 0,40 x 6,00 m- standard 2, technologický postup prací (standard) je popsán ve výpisu kamenických prvků</t>
  </si>
  <si>
    <t>Kamenná nárožní bosáž (arkóza) vč. soklu (žula) - 1,30 x 0,40 x 6,00 m- standard 2, technologický postup prací (standard) je popsán ve výpisu kamenických prvků - KA/002</t>
  </si>
  <si>
    <t>758</t>
  </si>
  <si>
    <t>784-KA/003</t>
  </si>
  <si>
    <t>Skládaný kamenný sokl (arkóza) - 16,10 x 0,60 m- standard 3, technologický postup prací (standard) je popsán ve výpisu kamenických prvků - KA/003</t>
  </si>
  <si>
    <t>759</t>
  </si>
  <si>
    <t>784-KA/004</t>
  </si>
  <si>
    <t>Skládaný kamenný sokl (arkóza) včetně schodku (žula) - 7,60 x 0,60 m- standard 3, technologický postup prací (standard) je popsán ve výpisu kamenických prvků -</t>
  </si>
  <si>
    <t>Skládaný kamenný sokl (arkóza) včetně schodku (žula) - 7,60 x 0,60 m- standard 3, technologický postup prací (standard) je popsán ve výpisu kamenických prvků - KA/004</t>
  </si>
  <si>
    <t>760</t>
  </si>
  <si>
    <t>784-KA/005</t>
  </si>
  <si>
    <t>Kamenný sokl - dodatečný (žula) - 2,40 x 0,60 m- standard 2, technologický postup prací (standard) je popsán ve výpisu kamenických prvků - KA/005</t>
  </si>
  <si>
    <t>784-KA/006</t>
  </si>
  <si>
    <t>Skládaný kamenný sokl (arkóza) - 14,70 x 0,60 m- standard 3, technologický postup prací (standard) je popsán ve výpisu kamenických prvků - KA/006</t>
  </si>
  <si>
    <t>784-KA/007</t>
  </si>
  <si>
    <t>Kamenná nárožní bosáž (arkóza) vč. soklu (žula) - 1,30 x 0,40 x 6,00 m- standard 2, technologický postup prací (standard) je popsán ve výpisu kamenických prvků - KA/007</t>
  </si>
  <si>
    <t>763</t>
  </si>
  <si>
    <t>784-KA/008</t>
  </si>
  <si>
    <t>Sokl z umělého kamene (teraco) - 26,00 x 0,20 m - standard 1, technologický postup prací (standard) je popsán ve výpisu kamenických prvků - KA/008</t>
  </si>
  <si>
    <t>784-KA/009</t>
  </si>
  <si>
    <t>Práh vstupních dveří (žula) - 3,00 x 0,30 m - nový prvek, technologický postup prací (standard) je popsán ve výpisu kamenických prvků - KA/009</t>
  </si>
  <si>
    <t>784-KA/009M</t>
  </si>
  <si>
    <t>Montáž - práh vstupních dveří (žula) - 3,00 x 0,30 m, technologický postup prací (standard) je popsán ve výpisu kamenických prvků - KA/009</t>
  </si>
  <si>
    <t>784-KA/010</t>
  </si>
  <si>
    <t>Kamenný stupeň (žula) - 0,95 x 0,27 x 0,17 m - standard 2, technologický postup prací (standard) je popsán ve výpisu kamenických prvků - KA/010</t>
  </si>
  <si>
    <t>784-KA/011</t>
  </si>
  <si>
    <t>Kamenný stupeň (žula) - 1,60 x 0,20 x 0,14 m - standard 2, technologický postup prací (standard) je popsán ve výpisu kamenických prvků - KA/011</t>
  </si>
  <si>
    <t>768</t>
  </si>
  <si>
    <t>784-KA/012</t>
  </si>
  <si>
    <t>Práh vstupních dveří (žula) - 3,00 x 0,30 m - nový prvek D+M, technologický postup prací (standard) je popsán ve výpisu kamenických prvků - KA/012</t>
  </si>
  <si>
    <t>769</t>
  </si>
  <si>
    <t>784-KA/012M</t>
  </si>
  <si>
    <t>Montáž - práh vstupních dveří (žula) - 3,00 x 0,30 m, technologický postup prací (standard) je popsán ve výpisu kamenických prvků - KA/012</t>
  </si>
  <si>
    <t>770</t>
  </si>
  <si>
    <t>784-KA/013</t>
  </si>
  <si>
    <t>Práh vstupních dveří (žula) - 1,70 x 0,50 m - nový prvek, technologický postup prací (standard) je popsán ve výpisu kamenických prvků - KA/013</t>
  </si>
  <si>
    <t>784-KA/013M</t>
  </si>
  <si>
    <t>Montáž - práh vstupních dveří (žula) - 1,70 x 0,50 m, technologický postup prací (standard) je popsán ve výpisu kamenických prvků - KA/013</t>
  </si>
  <si>
    <t>772</t>
  </si>
  <si>
    <t>784-KA/014</t>
  </si>
  <si>
    <t>Práh vstupních dveří (žula) - 1,80 x 0,16 m - standard 2, technologický postup prací (standard) je popsán ve výpisu kamenických prvků - KA/014</t>
  </si>
  <si>
    <t>784-KA/015</t>
  </si>
  <si>
    <t>Práh vstupních dveří (žula) - 1,80 x 0,16 m - standard 2, technologický postup prací (standard) je popsán ve výpisu kamenických prvků - KA/015</t>
  </si>
  <si>
    <t>774</t>
  </si>
  <si>
    <t>784-KA/016</t>
  </si>
  <si>
    <t>Práh vstupních dveří (žula) - 2,30 x 0,35 m - nový prvek, technologický postup prací (standard) je popsán ve výpisu kamenických prvků - KA/016</t>
  </si>
  <si>
    <t>775</t>
  </si>
  <si>
    <t>784-KA/016M</t>
  </si>
  <si>
    <t>Montáž - práh vstupních dveří (žula) - 2,30 x 0,35 m, technologický postup prací (standard) je popsán ve výpisu kamenických prvků - KA/016</t>
  </si>
  <si>
    <t>784-KA/017</t>
  </si>
  <si>
    <t>Práh vstupních dveří (žula) - 2,30 x 0,35 m - nový prvek, technologický postup prací (standard) je popsán ve výpisu kamenických prvků - KA/017</t>
  </si>
  <si>
    <t>777</t>
  </si>
  <si>
    <t>784-KA/017M</t>
  </si>
  <si>
    <t>Montáž - práh vstupních dveří (žula) - 2,30 x 0,35 m, technologický postup prací (standard) je popsán ve výpisu kamenických prvků - KA/017</t>
  </si>
  <si>
    <t>778</t>
  </si>
  <si>
    <t>784-KA/018</t>
  </si>
  <si>
    <t>Práh vstupních dveří (žula) - 1,80 x 0,35 m - nový prvek, technologický postup prací (standard) je popsán ve výpisu kamenických prvků - KA/018</t>
  </si>
  <si>
    <t>779</t>
  </si>
  <si>
    <t>784-KA/018M</t>
  </si>
  <si>
    <t>Montáž - práh vstupních dveří (žula) - 1,80 x 0,35 m, technologický postup prací (standard) je popsán ve výpisu kamenických prvků - KA/018</t>
  </si>
  <si>
    <t>780</t>
  </si>
  <si>
    <t>784-KA/019</t>
  </si>
  <si>
    <t>Rameno schodiště (žula) - 4 stupně 0,18 x 0,25 m š. ramene 1,05 m - standard 2, technologický postup prací (standard) je popsán ve výpisu kamenických prvků - KA</t>
  </si>
  <si>
    <t>Rameno schodiště (žula) - 4 stupně 0,18 x 0,25 m š. ramene 1,05 m - standard 2, technologický postup prací (standard) je popsán ve výpisu kamenických prvků - KA/019</t>
  </si>
  <si>
    <t>784-KA/020</t>
  </si>
  <si>
    <t>Rameno schodiště (žula) - 4 stupně 0,18 x 0,25 m š. ramene 1,05 m - standard 2, technologický postup prací (standard) je popsán ve výpisu kamenických prvků - KA/020</t>
  </si>
  <si>
    <t>784-KA/021</t>
  </si>
  <si>
    <t>Kamenný parapet okna (žula) - 2,40 x 0,24 x 0,02 m - nový prvek, technologický postup prací (standard) je popsán ve výpisu kamenických prvků - KA/021</t>
  </si>
  <si>
    <t>783</t>
  </si>
  <si>
    <t>784-KA/021M</t>
  </si>
  <si>
    <t>Montáž - kamenný parapet okna (žula) - 2,40 x 0,24 x 0,02 m, technologický postup prací (standard) je popsán ve výpisu kamenických prvků - KA/021</t>
  </si>
  <si>
    <t>784</t>
  </si>
  <si>
    <t>784-KA/022</t>
  </si>
  <si>
    <t>Kamenný parapet okna (žula) - 2,30 x 0,29 x 0,02 m - nový prvek, technologický postup prací (standard) je popsán ve výpisu kamenických prvků - KA/022</t>
  </si>
  <si>
    <t>785</t>
  </si>
  <si>
    <t>784-KA/022M</t>
  </si>
  <si>
    <t>Montáž - kamenný parapet okna (žula) - 2,30 x 0,29 x 0,02 m, technologický postup prací (standard) je popsán ve výpisu kamenických prvků - KA/022</t>
  </si>
  <si>
    <t>786</t>
  </si>
  <si>
    <t>784-KA/023</t>
  </si>
  <si>
    <t>Kamenný parapet okna (žula) - 2,45 x 0,29 x 0,02 m - nový prvek, technologický postup prací (standard) je popsán ve výpisu kamenických prvků - KA/023</t>
  </si>
  <si>
    <t>787</t>
  </si>
  <si>
    <t>784-KA/023M</t>
  </si>
  <si>
    <t>Montáž - kamenný parapet okna (žula) - 2,45 x 0,29 x 0,02 m, technologický postup prací (standard) je popsán ve výpisu kamenických prvků - KA/023</t>
  </si>
  <si>
    <t>788</t>
  </si>
  <si>
    <t>784-KA/024</t>
  </si>
  <si>
    <t>Kamenný parapet okna (žula) - 2,45 x 0,29 x 0,02 m - nový prvek, technologický postup prací (standard) je popsán ve výpisu kamenických prvků - KA/024</t>
  </si>
  <si>
    <t>789</t>
  </si>
  <si>
    <t>784-KA/024M</t>
  </si>
  <si>
    <t>Montáž - kamenný parapet okna (žula) - 2,45 x 0,29 x 0,02 m, technologický postup prací (standard) je popsán ve výpisu kamenických prvků - KA/024</t>
  </si>
  <si>
    <t>790</t>
  </si>
  <si>
    <t>784-KA/025</t>
  </si>
  <si>
    <t>Kamenný parapet okna (žula) - 2,45 x 0,29 x 0,02 m - nový prvek, technologický postup prací (standard) je popsán ve výpisu kamenických prvků - KA/025</t>
  </si>
  <si>
    <t>791</t>
  </si>
  <si>
    <t>784-KA/025M</t>
  </si>
  <si>
    <t>Montáž - kamenný parapet okna (žula) - 2,45 x 0,29 x 0,02 m, technologický postup prací (standard) je popsán ve výpisu kamenických prvků - KA/025</t>
  </si>
  <si>
    <t>792</t>
  </si>
  <si>
    <t>784-KA/026</t>
  </si>
  <si>
    <t>Kamenný parapet okna (žula) - 2,45 x 0,29 x 0,02 m - nový prvek, technologický postup prací (standard) je popsán ve výpisu kamenických prvků - KA/026</t>
  </si>
  <si>
    <t>793</t>
  </si>
  <si>
    <t>784-KA/026M</t>
  </si>
  <si>
    <t>Montáž - kamenný parapet okna (žula) - 2,45 x 0,29 x 0,02 m, technologický postup prací (standard) je popsán ve výpisu kamenických prvků - KA/026</t>
  </si>
  <si>
    <t>794</t>
  </si>
  <si>
    <t>784-KA/027</t>
  </si>
  <si>
    <t>Práh vstupních dveří (žula) - 0,90 x 0,18 m - nový prvek, technologický postup prací (standard) je popsán ve výpisu kamenických prvků - KA/027</t>
  </si>
  <si>
    <t>795</t>
  </si>
  <si>
    <t>784-KA/027M</t>
  </si>
  <si>
    <t>Montáž - práh vstupních dveří (žula) - 0,90 x 0,18 m, technologický postup prací (standard) je popsán ve výpisu kamenických prvků - KA/027</t>
  </si>
  <si>
    <t>796</t>
  </si>
  <si>
    <t>784-KA/051</t>
  </si>
  <si>
    <t>Střední rameno hlavního schodiště (žula) - 32 stupňů - 0,136 x 0,34 m šířka 3,50 m  - standard 2, technologický postup prací (standard) je popsán ve výpisu kame</t>
  </si>
  <si>
    <t>Střední rameno hlavního schodiště (žula) - 32 stupňů - 0,136 x 0,34 m šířka 3,50 m  - standard 2, technologický postup prací (standard) je popsán ve výpisu kamenických prvků - KA/051</t>
  </si>
  <si>
    <t>797</t>
  </si>
  <si>
    <t>784-KA/052</t>
  </si>
  <si>
    <t>Schodišťový stupeň (žula) - 0,16 x0,32 x 1,50 m - nový prvek, technologický postup prací (standard) je popsán ve výpisu kamenických prvků - KA/052</t>
  </si>
  <si>
    <t>798</t>
  </si>
  <si>
    <t>784-KA/052M</t>
  </si>
  <si>
    <t>Montáž - schodišťový stupeň (žula) - 0,16 x0,32 x 1,50 m, technologický postup prací (standard) je popsán ve výpisu kamenických prvků - KA/052</t>
  </si>
  <si>
    <t>799</t>
  </si>
  <si>
    <t>784-KA/053</t>
  </si>
  <si>
    <t>Schodišťový stupeň (žula) - 2 stupně - 0,16 x0,32 x 1,50 m - standard 2, technologický postup prací (standard) je popsán ve výpisu kamenických prvků - KA/053</t>
  </si>
  <si>
    <t>800</t>
  </si>
  <si>
    <t>784-KA/054</t>
  </si>
  <si>
    <t>Parapet okna s luxfery (žula) - 2,10 x0,30 x 0,02 m - nový prvek, technologický postup prací (standard) je popsán ve výpisu kamenických prvků - KA/054</t>
  </si>
  <si>
    <t>801</t>
  </si>
  <si>
    <t>784-KA/054M</t>
  </si>
  <si>
    <t>Montáž - parapet okna s luxfery (žula) - 2,10 x0,30 x 0,02 m, technologický postup prací (standard) je popsán ve výpisu kamenických prvků - KA/054</t>
  </si>
  <si>
    <t>802</t>
  </si>
  <si>
    <t>784-KA/055</t>
  </si>
  <si>
    <t>Parapet okna s luxfery (žula) - 2,10 x0,30 x 0,02 m - nový prvek, technologický postup prací (standard) je popsán ve výpisu kamenických prvků - KA/055</t>
  </si>
  <si>
    <t>803</t>
  </si>
  <si>
    <t>784-KA/055M</t>
  </si>
  <si>
    <t>Montáž - parapet okna s luxfery (žula) - 2,10 x0,30 x 0,02 m, technologický postup prací (standard) je popsán ve výpisu kamenických prvků - KA/055</t>
  </si>
  <si>
    <t>804</t>
  </si>
  <si>
    <t>784-KA/056</t>
  </si>
  <si>
    <t>Parapet okna s luxfery (žula) - 2,10 x0,30 x 0,02 m - nový prvek, technologický postup prací (standard) je popsán ve výpisu kamenických prvků - KA/056</t>
  </si>
  <si>
    <t>805</t>
  </si>
  <si>
    <t>784-KA/056M</t>
  </si>
  <si>
    <t>Montáž - parapet okna s luxfery (žula) - 2,10 x0,30 x 0,02 m, technologický postup prací (standard) je popsán ve výpisu kamenických prvků - KA/056</t>
  </si>
  <si>
    <t>806</t>
  </si>
  <si>
    <t>784-KA/057</t>
  </si>
  <si>
    <t>Parapet okna s luxfery (žula) - 2,10 x0,30 x 0,02 m - nový prvek, technologický postup prací (standard) je popsán ve výpisu kamenických prvků - KA/057</t>
  </si>
  <si>
    <t>807</t>
  </si>
  <si>
    <t>784-KA/057M</t>
  </si>
  <si>
    <t>Montáž - parapet okna s luxfery (žula) - 2,10 x0,30 x 0,02 m, technologický postup prací (standard) je popsán ve výpisu kamenických prvků - KA/057</t>
  </si>
  <si>
    <t>808</t>
  </si>
  <si>
    <t>784-KA/101</t>
  </si>
  <si>
    <t>Vstupní portál do objektu - 7,40 x 7,00 m - standard 4 - dohled restaurátora, technologický postup prací (standard) je popsán ve výpisu kamenických prvků - KA/1</t>
  </si>
  <si>
    <t>Vstupní portál do objektu - 7,40 x 7,00 m - standard 4 - dohled restaurátora, technologický postup prací (standard) je popsán ve výpisu kamenických prvků - KA/101</t>
  </si>
  <si>
    <t>809</t>
  </si>
  <si>
    <t>784-KA/102</t>
  </si>
  <si>
    <t>Kamenný sokl (žulové desky) - 8,40 x 0,50 m - standard 2, technologický postup prací (standard) je popsán ve výpisu kamenických prvků - KA/102</t>
  </si>
  <si>
    <t>810</t>
  </si>
  <si>
    <t>784-KA/103</t>
  </si>
  <si>
    <t>Kamenný sokl (žulové desky) - 4,80 x 1,10 m - standard 2, technologický postup prací (standard) je popsán ve výpisu kamenických prvků - KA/103</t>
  </si>
  <si>
    <t>811</t>
  </si>
  <si>
    <t>784-KA/104</t>
  </si>
  <si>
    <t>Kamenný poprsník (žula) - 10,50 x 0,50 x 1,25 m - standard 2, technologický postup prací (standard) je popsán ve výpisu kamenických prvků - KA/104</t>
  </si>
  <si>
    <t>812</t>
  </si>
  <si>
    <t>784-KA/105</t>
  </si>
  <si>
    <t>Okno a ostění (teraco) - 6,20 x 5,60 m - standard 4 - dohled restaurátora, technologický postup prací (standard) je popsán ve výpisu kamenických prvků - KA/105</t>
  </si>
  <si>
    <t>813</t>
  </si>
  <si>
    <t>784-KA/106</t>
  </si>
  <si>
    <t>Okno a ostění (teraco) - 6,20 x 5,60 m - standard 4 - dohled restaurátora, technologický postup prací (standard) je popsán ve výpisu kamenických prvků - KA/106</t>
  </si>
  <si>
    <t>814</t>
  </si>
  <si>
    <t>784-KA/107</t>
  </si>
  <si>
    <t>Kamenný poprsník (žula) - 11,70 x 0,50 x 1,25 m - standard 2, technologický postup prací (standard) je popsán ve výpisu kamenických prvků - KA/107</t>
  </si>
  <si>
    <t>815</t>
  </si>
  <si>
    <t>784-KA/108</t>
  </si>
  <si>
    <t>Práh vstupních dveří (žula) - 1,60 x 0,35 m - standard 2, technologický postup prací (standard) je popsán ve výpisu kamenických prvků - KA/108</t>
  </si>
  <si>
    <t>816</t>
  </si>
  <si>
    <t>784-KA/109</t>
  </si>
  <si>
    <t>Práh vstupních dveří (žula) - 1,80 x 0,35 m - standard 2, technologický postup prací (standard) je popsán ve výpisu kamenických prvků - KA/109</t>
  </si>
  <si>
    <t>817</t>
  </si>
  <si>
    <t>784-KA/110</t>
  </si>
  <si>
    <t>Práh vstupních dveří (žula) - 1,60 x 0,35 m - standard 2, technologický postup prací (standard) je popsán ve výpisu kamenických prvků - KA/110</t>
  </si>
  <si>
    <t>818</t>
  </si>
  <si>
    <t>784-KA/111</t>
  </si>
  <si>
    <t>Práh vstupních dveří (žula) - 1,50 x 0,20 m - standard 2, technologický postup prací (standard) je popsán ve výpisu kamenických prvků - KA/111</t>
  </si>
  <si>
    <t>819</t>
  </si>
  <si>
    <t>784-KA/151</t>
  </si>
  <si>
    <t>Vstupní portál do objektu - 7,40 x 7,40 m - standard 4 - dohled restaurátora, restaurátor, technologický postup prací (standard) je popsán ve výpisu kamenických</t>
  </si>
  <si>
    <t>Vstupní portál do objektu - 7,40 x 7,40 m - standard 4 - dohled restaurátora, restaurátor, technologický postup prací (standard) je popsán ve výpisu kamenických prvků - KA/151</t>
  </si>
  <si>
    <t>820</t>
  </si>
  <si>
    <t>784-KA/152</t>
  </si>
  <si>
    <t>Okno a ostění (teraco) - 6,20 x 5,60 m - standard 4 - dohled restaurátora, technologický postup prací (standard) je popsán ve výpisu kamenických prvků - KA/152</t>
  </si>
  <si>
    <t>821</t>
  </si>
  <si>
    <t>784-KA/153</t>
  </si>
  <si>
    <t>Okno a ostění (teraco) - 6,20 x 5,60 m - standard 4 - dohled restaurátora, technologický postup prací (standard) je popsán ve výpisu kamenických prvků - KA/1532</t>
  </si>
  <si>
    <t>822</t>
  </si>
  <si>
    <t>784-KA/154</t>
  </si>
  <si>
    <t>Rameno hlavního schodiště (žula) - 16 stupňů - 0,136 x 0,34 m šířka 3,60 m  - standard 2, technologický postup prací (standard) je popsán ve výpisu kamenických</t>
  </si>
  <si>
    <t>Rameno hlavního schodiště (žula) - 16 stupňů - 0,136 x 0,34 m šířka 3,60 m  - standard 2, technologický postup prací (standard) je popsán ve výpisu kamenických prvků - KA/154</t>
  </si>
  <si>
    <t>823</t>
  </si>
  <si>
    <t>784-KA/155</t>
  </si>
  <si>
    <t>Rameno hlavního schodiště (žula) - 16 stupňů - 0,136 x 0,34 m šířka 3,60 m  - standard 2, technologický postup prací (standard) je popsán ve výpisu kamenických prvků - KA/155</t>
  </si>
  <si>
    <t>824</t>
  </si>
  <si>
    <t>784-KA/156</t>
  </si>
  <si>
    <t>Lemování prostoru schodiště (žula) - 16 stupňů - 0,27 x 0,136 m délka 6,10 m  - standard 2, technologický postup prací (standard) je popsán ve výpisu kamenickýc</t>
  </si>
  <si>
    <t>Lemování prostoru schodiště (žula) - 16 stupňů - 0,27 x 0,136 m délka 6,10 m  - standard 2, technologický postup prací (standard) je popsán ve výpisu kamenických prvků - KA/156</t>
  </si>
  <si>
    <t>825</t>
  </si>
  <si>
    <t>784-KA/157</t>
  </si>
  <si>
    <t>Parapet pokladního okna (teraco) -  1,58 x 0,99 x 0,13 m - nový prvek, technologický postup prací (standard) je popsán ve výpisu kamenických prvků - KA/157</t>
  </si>
  <si>
    <t>826</t>
  </si>
  <si>
    <t>784-KA/157M</t>
  </si>
  <si>
    <t>Montáž - parapet pokladního okna (teraco) -  1,58 x 0,99 x 0,13 m, technologický postup prací (standard) je popsán ve výpisu kamenických prvků - KA/157</t>
  </si>
  <si>
    <t>827</t>
  </si>
  <si>
    <t>784-KA/158</t>
  </si>
  <si>
    <t>Parapet pokladního okna (teraco) -  1,58 x 0,99 x 0,38 m - nový prvek, technologický postup prací (standard) je popsán ve výpisu kamenických prvků - KA/158</t>
  </si>
  <si>
    <t>828</t>
  </si>
  <si>
    <t>784-KA/158M</t>
  </si>
  <si>
    <t>Montáž - parapet pokladního okna (teraco) -  1,58 x 0,99 x 0,38 m, technologický postup prací (standard) je popsán ve výpisu kamenických prvků - KA/158</t>
  </si>
  <si>
    <t>829</t>
  </si>
  <si>
    <t>784-KA/201</t>
  </si>
  <si>
    <t>Ozdobný čuček (váza, vrcholové ukončení bočního štítu) - typ A - 0,50 x 0,50 x 0,50 m - standard 4, restaurátor, technologický postup prací (standard) je popsán</t>
  </si>
  <si>
    <t>Ozdobný čuček (váza, vrcholové ukončení bočního štítu) - typ A - 0,50 x 0,50 x 0,50 m - standard 4, restaurátor, technologický postup prací (standard) je popsán ve výpisu kamenických prvků - KA/201</t>
  </si>
  <si>
    <t>830</t>
  </si>
  <si>
    <t>784-KA/202</t>
  </si>
  <si>
    <t>Ozdobný čuček (váza, vrcholové ukončení bočního štítu) - typ A - 0,50 x 0,50 x 0,50 m - standard 4, restaurátor, technologický postup prací (standard) je popsán ve výpisu kamenických prvků - KA/202</t>
  </si>
  <si>
    <t>831</t>
  </si>
  <si>
    <t>784-KA/203</t>
  </si>
  <si>
    <t>Ozdobný čuček (váza, vrcholové ukončení bočního štítu) - typ A - 0,50 x 0,50 x 0,50 m - standard 4, restaurátor, technologický postup prací (standard) je popsán ve výpisu kamenických prvků - KA/203</t>
  </si>
  <si>
    <t>832</t>
  </si>
  <si>
    <t>784-KA/204</t>
  </si>
  <si>
    <t>Ozdobný čuček (váza, vrcholové ukončení bočního štítu) - typ A - 0,50 x 0,50 x 0,50 m - standard 4, restaurátor, technologický postup prací (standard) je popsán ve výpisu kamenických prvků - KA/204</t>
  </si>
  <si>
    <t>833</t>
  </si>
  <si>
    <t>784-KA/205</t>
  </si>
  <si>
    <t>Hlavice komína (umělý kámen) - 1,70 x 1,00 x 0,90 m - nový prvek, technologický postup prací (standard) je popsán ve výpisu kamenických prvků - KA/205</t>
  </si>
  <si>
    <t>834</t>
  </si>
  <si>
    <t>784-KA/205M</t>
  </si>
  <si>
    <t>Montáž - hlavice komína (umělý kámen) - 1,70 x 1,00 x 0,90 m - nový prvek, technologický postup prací (standard) je popsán ve výpisu kamenických prvků - KA/205</t>
  </si>
  <si>
    <t>835</t>
  </si>
  <si>
    <t>784-KA/206</t>
  </si>
  <si>
    <t>Hlavice komína (umělý kámen) - 1,70 x 1,00 x 0,90 m - nový prvek, technologický postup prací (standard) je popsán ve výpisu kamenických prvků - KA/206</t>
  </si>
  <si>
    <t>836</t>
  </si>
  <si>
    <t>784-KA/206M</t>
  </si>
  <si>
    <t>Montáž - hlavice komína (umělý kámen) - 1,70 x 1,00 x 0,90 m, technologický postup prací (standard) je popsán ve výpisu kamenických prvků - KA/206</t>
  </si>
  <si>
    <t>837</t>
  </si>
  <si>
    <t>784-KA/207</t>
  </si>
  <si>
    <t>Ozdobný čuček (váza, výdusek z umělého kamene) - typ B - 0,60 x 0,60 x 1,10 m - standard 4, restaurátor, technologický postup prací (standard) je popsán ve výpi</t>
  </si>
  <si>
    <t>Ozdobný čuček (váza, výdusek z umělého kamene) - typ B - 0,60 x 0,60 x 1,10 m - standard 4, restaurátor, technologický postup prací (standard) je popsán ve výpisu kamenických prvků - KA/207</t>
  </si>
  <si>
    <t>838</t>
  </si>
  <si>
    <t>784-KA/208</t>
  </si>
  <si>
    <t>Ozdobný čuček (váza, výdusek z umělého kamene) - typ B - 0,60 x 0,60 x 1,10 m - standard 4, restaurátor, technologický postup prací (standard) je popsán ve výpisu kamenických prvků - KA/208</t>
  </si>
  <si>
    <t>839</t>
  </si>
  <si>
    <t>784-KA/209</t>
  </si>
  <si>
    <t>Ozdobný čuček (váza, výdusek z umělého kamene) - typ B - 0,60 x 0,60 x 1,10 m - standard 4, restaurátor, technologický postup prací (standard) je popsán ve výpisu kamenických prvků - KA/209</t>
  </si>
  <si>
    <t>840</t>
  </si>
  <si>
    <t>784-KA/210</t>
  </si>
  <si>
    <t>Ozdobný čuček (váza, výdusek z umělého kamene) - typ B - 0,60 x 0,60 x 1,10 m - standard 4, restaurátor, technologický postup prací (standard) je popsán ve výpisu kamenických prvků - KA/210</t>
  </si>
  <si>
    <t>841</t>
  </si>
  <si>
    <t>784-KA/211</t>
  </si>
  <si>
    <t>Ozdobný čuček (váza, výdusek z umělého kamene) - typ B - 0,60 x 0,60 x 1,10 m - standard 4, restaurátor, technologický postup prací (standard) je popsán ve výpisu kamenických prvků - KA/211</t>
  </si>
  <si>
    <t>842</t>
  </si>
  <si>
    <t>784-KA/212</t>
  </si>
  <si>
    <t>Ozdobný čuček (váza, výdusek z umělého kamene) - typ B - 0,60 x 0,60 x 1,10 m - standard 4, restaurátor, technologický postup prací (standard) je popsán ve výpisu kamenických prvků - KA/212</t>
  </si>
  <si>
    <t>843</t>
  </si>
  <si>
    <t>784-KA/213</t>
  </si>
  <si>
    <t>Ozdobný čuček (váza, výdusek z umělého kamene) - typ B - 0,60 x 0,60 x 1,10 m - standard 4, restaurátor, technologický postup prací (standard) je popsán ve výpisu kamenických prvků - KA/213</t>
  </si>
  <si>
    <t>844</t>
  </si>
  <si>
    <t>784-KA/214</t>
  </si>
  <si>
    <t>Ozdobný čuček (váza, výdusek z umělého kamene) - typ B - 0,60 x 0,60 x 1,10 m - standard 4, restaurátor, technologický postup prací (standard) je popsán ve výpisu kamenických prvků - KA/214</t>
  </si>
  <si>
    <t>845</t>
  </si>
  <si>
    <t>784-KA/215</t>
  </si>
  <si>
    <t>Ozdobný čuček (váza, vrcholové ukončení bočního štítu) - typ A - 0,50 x 0,50 x 0,50 m - standard 4, restaurátor, technologický postup prací (standard) je popsán ve výpisu kamenických prvků - KA/215</t>
  </si>
  <si>
    <t>846</t>
  </si>
  <si>
    <t>784-KA/216</t>
  </si>
  <si>
    <t>Ozdobný čuček (váza, vrcholové ukončení bočního štítu) - typ A - 0,50 x 0,50 x 0,50 m - standard 4, restaurátor, technologický postup prací (standard) je popsán ve výpisu kamenických prvků - KA/216</t>
  </si>
  <si>
    <t>847</t>
  </si>
  <si>
    <t>784-KA/217</t>
  </si>
  <si>
    <t>Ozdobný čuček (váza, vrcholové ukončení bočního štítu) - typ A - 0,50 x 0,50 x 0,50 m - standard 4, restaurátor, technologický postup prací (standard) je popsán ve výpisu kamenických prvků - KA/217</t>
  </si>
  <si>
    <t>848</t>
  </si>
  <si>
    <t>784-KA/218</t>
  </si>
  <si>
    <t>Ozdobný čuček (váza, vrcholové ukončení bočního štítu) - typ A - 0,50 x 0,50 x 0,50 m - standard 4, restaurátor, technologický postup prací (standard) je popsán ve výpisu kamenických prvků - KA/218</t>
  </si>
  <si>
    <t>849</t>
  </si>
  <si>
    <t>784-KA/219</t>
  </si>
  <si>
    <t>Ozdobný čuček (váza, výdusek z umělého kamene) - typ C - 0,70 x 0,70 x 1,50 m - standard 4, restaurátor, technologický postup prací (standard) je popsán ve výpi</t>
  </si>
  <si>
    <t>Ozdobný čuček (váza, výdusek z umělého kamene) - typ C - 0,70 x 0,70 x 1,50 m - standard 4, restaurátor, technologický postup prací (standard) je popsán ve výpisu kamenických prvků - KA/219</t>
  </si>
  <si>
    <t>850</t>
  </si>
  <si>
    <t>784-KA/220</t>
  </si>
  <si>
    <t>Ozdobný čuček (váza, výdusek z umělého kamene) - typ D - 0,60 x 0,60 x 1,40 m - standard 4, restaurátor, technologický postup prací (standard) je popsán ve výpi</t>
  </si>
  <si>
    <t>Ozdobný čuček (váza, výdusek z umělého kamene) - typ D - 0,60 x 0,60 x 1,40 m - standard 4, restaurátor, technologický postup prací (standard) je popsán ve výpisu kamenických prvků - KA/220</t>
  </si>
  <si>
    <t>851</t>
  </si>
  <si>
    <t>784-KA/221</t>
  </si>
  <si>
    <t>Ozdobný čuček (váza, výdusek z umělého kamene) - typ C - 0,70 x 0,70 x 1,50 m - standard 4, restaurátor, technologický postup prací (standard) je popsán ve výpisu kamenických prvků - KA/221</t>
  </si>
  <si>
    <t>852</t>
  </si>
  <si>
    <t>784-KA/222</t>
  </si>
  <si>
    <t>Ozdobný čuček (váza, výdusek z umělého kamene) - typ D - 0,60 x 0,60 x 1,40 m - standard 4, restaurátor, technologický postup prací (standard) je popsán ve výpisu kamenických prvků - KA/222</t>
  </si>
  <si>
    <t>853</t>
  </si>
  <si>
    <t>784-KA/223</t>
  </si>
  <si>
    <t>Ozdobný čuček (vrcholová hlavice štít, výdusek z umělého kamene) - 1,40 x 1,00 x 1,60 m - standard 4, restaurátor, technologický postup prací (standard) je pops</t>
  </si>
  <si>
    <t>Ozdobný čuček (vrcholová hlavice štít, výdusek z umělého kamene) - 1,40 x 1,00 x 1,60 m - standard 4, restaurátor, technologický postup prací (standard) je popsán ve výpisu kamenických prvků - KA/223</t>
  </si>
  <si>
    <t>854</t>
  </si>
  <si>
    <t>784-KA/224</t>
  </si>
  <si>
    <t>Ozdobný čuček (váza, výdusek z umělého kamene) - typ C - 0,70 x 0,70 x 1,50 m - standard 4, restaurátor, technologický postup prací (standard) je popsán ve výpisu kamenických prvků - KA/224</t>
  </si>
  <si>
    <t>855</t>
  </si>
  <si>
    <t>784-KA/225</t>
  </si>
  <si>
    <t>Ozdobný čuček (váza, výdusek z umělého kamene) - typ C - 0,70 x 0,70 x 1,50 m - standard 4, restaurátor, technologický postup prací (standard) je popsán ve výpisu kamenických prvků - KA/225</t>
  </si>
  <si>
    <t>856</t>
  </si>
  <si>
    <t>784-KA/226</t>
  </si>
  <si>
    <t>Ozdobný čuček (váza, výdusek z umělého kamene) - typ C - 0,70 x 0,70 x 1,50 m - standard 4, restaurátor, technologický postup prací (standard) je popsán ve výpisu kamenických prvků - KA/226</t>
  </si>
  <si>
    <t>857</t>
  </si>
  <si>
    <t>784-KA/227</t>
  </si>
  <si>
    <t>Ozdobný čuček (váza, výdusek z umělého kamene) - typ D - 0,60 x 0,60 x 1,40 m - standard 4, restaurátor, technologický postup prací (standard) je popsán ve výpisu kamenických prvků - KA/227</t>
  </si>
  <si>
    <t>858</t>
  </si>
  <si>
    <t>784-KA/228</t>
  </si>
  <si>
    <t>Ozdobný čuček (vrcholová hlavice štít, výdusek z umělého kamene) - 1,40 x 1,00 x 0,60 m - standard 4, restaurátor, technologický postup prací (standard) je pops</t>
  </si>
  <si>
    <t>Ozdobný čuček (vrcholová hlavice štít, výdusek z umělého kamene) - 1,40 x 1,00 x 0,60 m - standard 4, restaurátor, technologický postup prací (standard) je popsán ve výpisu kamenických prvků - KA/228</t>
  </si>
  <si>
    <t>859</t>
  </si>
  <si>
    <t>784-KA/229</t>
  </si>
  <si>
    <t>Ozdobný čuček (váza, výdusek z umělého kamene) - typ C - 0,70 x 0,70 x 1,50 m - standard 4, restaurátor, technologický postup prací (standard) je popsán ve výpisu kamenických prvků - KA/229</t>
  </si>
  <si>
    <t>860</t>
  </si>
  <si>
    <t>784-KA/230</t>
  </si>
  <si>
    <t>Ozdobný čuček (váza, výdusek z umělého kamene) - typ D - 0,60 x 0,60 x 1,40 m - standard 4, restaurátor, technologický postup prací (standard) je popsán ve výpisu kamenických prvků - KA/230</t>
  </si>
  <si>
    <t>861</t>
  </si>
  <si>
    <t>784-KA/231</t>
  </si>
  <si>
    <t>Ozdobný čuček (váza, výdusek z umělého kamene) - typ C - 0,70 x 0,70 x 1,50 m - standard 4, restaurátor, technologický postup prací (standard) je popsán ve výpisu kamenických prvků - KA/231</t>
  </si>
  <si>
    <t>862</t>
  </si>
  <si>
    <t>784-KA/232</t>
  </si>
  <si>
    <t>Ozdobný čuček (váza, výdusek z umělého kamene) - typ C - 0,70 x 0,70 x 1,50 m - standard 4, restaurátor, technologický postup prací (standard) je popsán ve výpisu kamenických prvků - KA/232</t>
  </si>
  <si>
    <t>863</t>
  </si>
  <si>
    <t>998782203R00</t>
  </si>
  <si>
    <t>Přesun hmot pro kamenné obklady v objektech výšky do 60 m</t>
  </si>
  <si>
    <t>864</t>
  </si>
  <si>
    <t>783108812R00</t>
  </si>
  <si>
    <t>Čištění povrchu otryskáním minerálním materiálem, stupeň očištění Sa 2, tryskací materiál křemičitan hlinitý</t>
  </si>
  <si>
    <t>865</t>
  </si>
  <si>
    <t>783225100R00</t>
  </si>
  <si>
    <t>Nátěry kov.stavebních doplňk.konstrukcí syntetické dvojnásobné + 1x email,</t>
  </si>
  <si>
    <t>866</t>
  </si>
  <si>
    <t>783782205R00</t>
  </si>
  <si>
    <t>Nátěr tesařských konstrukcí ochranný fungicidní+ biocidní (proti plísním, houbám a hmyzu), dvojnásobný</t>
  </si>
  <si>
    <t>867</t>
  </si>
  <si>
    <t>783782264R00</t>
  </si>
  <si>
    <t>Nátěr tesařských konstrukcí ochranný fungicidní a biocidní (proti houbám a hmyzu) sanační, s obroušením podkladu, jednonásobný</t>
  </si>
  <si>
    <t>Malby</t>
  </si>
  <si>
    <t>868</t>
  </si>
  <si>
    <t>784141201R00</t>
  </si>
  <si>
    <t>Příprava povrchu Penetrace (napouštění) podkladu akrylát, jednonásobná</t>
  </si>
  <si>
    <t>869</t>
  </si>
  <si>
    <t>784422372R00</t>
  </si>
  <si>
    <t>Malby vápenné se začištěním v místnostech přes 3,8m do 5m, jednobarevné, dvojnásobné</t>
  </si>
  <si>
    <t>Restaurátorské a uměleckořemeslné kce a práce</t>
  </si>
  <si>
    <t>794101</t>
  </si>
  <si>
    <t>Restaurátorské práce - sgrafitová výzdoba štítu</t>
  </si>
  <si>
    <t>794102</t>
  </si>
  <si>
    <t>Restaurátorské práce - fabion s červenočerným sgrafitem</t>
  </si>
  <si>
    <t>794103</t>
  </si>
  <si>
    <t>Restaurátorské práce - sgrafita v lunetách</t>
  </si>
  <si>
    <t>794104</t>
  </si>
  <si>
    <t>Restaurátorské práce - sgrafita v cviklech portálu</t>
  </si>
  <si>
    <t>794105</t>
  </si>
  <si>
    <t>Restaurátorské práce - psaníčkové sgrafito na nárožní bosáži - hlavní budova</t>
  </si>
  <si>
    <t>794106</t>
  </si>
  <si>
    <t>Restaurátorské práce - psaníčkové sgrafito na bosáži - přístavky</t>
  </si>
  <si>
    <t>794107</t>
  </si>
  <si>
    <t>Restaurátorské práce - sgrafitová výzdoba fabionové římsy - malé</t>
  </si>
  <si>
    <t>794108</t>
  </si>
  <si>
    <t>Restaurátorské práce - sgrafita štítů přístavků</t>
  </si>
  <si>
    <t>794109</t>
  </si>
  <si>
    <t>Restaurátorské práce - sgrafita v supraportách a suprafenestrách</t>
  </si>
  <si>
    <t>794-ST/001</t>
  </si>
  <si>
    <t>Patrová římsa s konzolami - 45,70 x 0,40 x 0,50 m, podrobnosti ve výpisu štukatérských prvků ST/001</t>
  </si>
  <si>
    <t>794-ST/002</t>
  </si>
  <si>
    <t>Profilované části arkády - 33,50 x 2,20 m, podrobnosti ve výpisu štukatérských prvků ST/002</t>
  </si>
  <si>
    <t>794-ST/003</t>
  </si>
  <si>
    <t>Ornamentální vlys supraporty slepého okna - 1,60 x 4,50 m, podrobnosti ve výpisu štukatérských prvků ST/003</t>
  </si>
  <si>
    <t>794-ST/004</t>
  </si>
  <si>
    <t>Nadokenní římsa dl. 30 m - nový prvek a doplnění, podrobnosti ve výpisu štukatérských prvků ST/004</t>
  </si>
  <si>
    <t>794-ST/005</t>
  </si>
  <si>
    <t>Edikula - orámování vstupu a oken - 7,50 x 5,50 m, dohled restaurátora, podrobnosti ve výpisu štukatérských prvků ST/005</t>
  </si>
  <si>
    <t>794-ST/006</t>
  </si>
  <si>
    <t>Edikula - orámování vstupu a oken - 7,50 x 5,50 m, dohled restaurátora, podrobnosti ve výpisu štukatérských prvků ST/006</t>
  </si>
  <si>
    <t>794-ST/007</t>
  </si>
  <si>
    <t>Patrová římsa s konzolami - 46,40 x 0,40 x 0,50 m, podrobnosti ve výpisu štukatérských prvků ST/007</t>
  </si>
  <si>
    <t>794-ST/008</t>
  </si>
  <si>
    <t>Profilované části arkády - 35,50 x 2,20 m, podrobnosti ve výpisu štukatérských prvků ST/008</t>
  </si>
  <si>
    <t>794-ST/009</t>
  </si>
  <si>
    <t>Nadokenní římsa dl. 32 m - nový prvek a doplnění, podrobnosti ve výpisu štukatérských prvků ST/009</t>
  </si>
  <si>
    <t>794-ST/010</t>
  </si>
  <si>
    <t>Ornamentální vlys supraporty slepého okna - 1,60 x 4,50 m - oprava, dle vzoru, podrobnosti ve výpisu štukatérských prvků ST/010</t>
  </si>
  <si>
    <t>794-ST/011</t>
  </si>
  <si>
    <t>Původní dveřní otvor - 2,10 x 3,50 m - vč. šambrány a římsy, podrobnosti ve výpisu štukatérských prvků ST/011</t>
  </si>
  <si>
    <t>794-ST/051</t>
  </si>
  <si>
    <t>Štukový portálek - 2,00 x 3,05 m - nový prvek, profilace viz původní vstupní porálek na východ. str., podrobnosti ve výpisu štukatérských prvků ST/051</t>
  </si>
  <si>
    <t>794-ST/101</t>
  </si>
  <si>
    <t>Nárožní profilovaná bosáž velká - 1,20+1,20 x 7,50 m - částečně pojednána iluzivním sgrafitem, dohled restaurátora, podrobnosti ve výpisu štukatérských prvků ST</t>
  </si>
  <si>
    <t>Nárožní profilovaná bosáž velká - 1,20+1,20 x 7,50 m - částečně pojednána iluzivním sgrafitem, dohled restaurátora, podrobnosti ve výpisu štukatérských prvků ST/101</t>
  </si>
  <si>
    <t>794-ST/102</t>
  </si>
  <si>
    <t>Nárožní profilovaná bosáž malá - 0,40+0,40 x 3,00 m - částečně pojednána iluzivním sgrafitem, dohled restaurátora, podrobnosti ve výpisu štukatérských prvků ST/</t>
  </si>
  <si>
    <t>Nárožní profilovaná bosáž malá - 0,40+0,40 x 3,00 m - částečně pojednána iluzivním sgrafitem, dohled restaurátora, podrobnosti ve výpisu štukatérských prvků ST/102</t>
  </si>
  <si>
    <t>794-ST/103</t>
  </si>
  <si>
    <t>Pilastr - profilovaná bosáž malá - 0,40 x 3,00 m - částečně pojednána iluzivním sgrafitem, dohled restaurátora, podrobnosti ve výpisu štukatérských prvků ST/103</t>
  </si>
  <si>
    <t>794-ST/104</t>
  </si>
  <si>
    <t>Hlavní římsa - 23,60 x 0,40 x 0,60 m, podrobnosti ve výpisu štukatérských prvků ST/104</t>
  </si>
  <si>
    <t>794-ST/105</t>
  </si>
  <si>
    <t>Parapet - 19,00 x 1,25 m, podrobnosti ve výpisu štukatérských prvků ST/105</t>
  </si>
  <si>
    <t>794-ST/106</t>
  </si>
  <si>
    <t>Nárožní profilovaná bosáž velká - 1,20+1,20 x 8,00 m - částečně pojednána iluzivním sgrafitem, dohled restaurátora, podrobnosti ve výpisu štukatérských prvků ST</t>
  </si>
  <si>
    <t>Nárožní profilovaná bosáž velká - 1,20+1,20 x 8,00 m - částečně pojednána iluzivním sgrafitem, dohled restaurátora, podrobnosti ve výpisu štukatérských prvků ST/106</t>
  </si>
  <si>
    <t>794-ST/107</t>
  </si>
  <si>
    <t>Hlavní fabionová římsa - 17,00 x 0,70 x 1,40 m - částečně pojednána iluz. sgrafitem, vč. prof.lišt, dohled restaurátora, podrobnosti ve výpisu štukatérských prv</t>
  </si>
  <si>
    <t>Hlavní fabionová římsa - 17,00 x 0,70 x 1,40 m - částečně pojednána iluz. sgrafitem, vč. prof.lišt, dohled restaurátora, podrobnosti ve výpisu štukatérských prvků ST/107</t>
  </si>
  <si>
    <t>794-ST/108</t>
  </si>
  <si>
    <t>Parapet - 16,50 x 1,10 m, podrobnosti ve výpisu štukatérských prvků ST/108</t>
  </si>
  <si>
    <t>794-ST/109</t>
  </si>
  <si>
    <t>Hlavní fabionová římsa - 12,60 x 0,70 x 1,40 m - částečně pojednána iluz. sgrafitem, vč. profil.lišt, dohled restaurátora, podrobnosti ve výpisu štukatérských p</t>
  </si>
  <si>
    <t>Hlavní fabionová římsa - 12,60 x 0,70 x 1,40 m - částečně pojednána iluz. sgrafitem, vč. profil.lišt, dohled restaurátora, podrobnosti ve výpisu štukatérských prvků ST/109</t>
  </si>
  <si>
    <t>794-ST/111</t>
  </si>
  <si>
    <t>Parapet - 11,50 x 1,10 m, podrobnosti ve výpisu štukatérských prvků ST/111</t>
  </si>
  <si>
    <t>794-ST/112</t>
  </si>
  <si>
    <t>Parapet - 16,50 x 1,10 m, podrobnosti ve výpisu štukatérských prvků ST/112</t>
  </si>
  <si>
    <t>794-ST/114</t>
  </si>
  <si>
    <t>Hlavní fabionová římsa - 17,00 x 0,70 x 1,40 m - částečně pojednána iluz. sgrafitem, vč. profil.lišt, dohled restaurátora, podrobnosti ve výpisu štukatérských p</t>
  </si>
  <si>
    <t>Hlavní fabionová římsa - 17,00 x 0,70 x 1,40 m - částečně pojednána iluz. sgrafitem, vč. profil.lišt, dohled restaurátora, podrobnosti ve výpisu štukatérských prvků ST/114</t>
  </si>
  <si>
    <t>794-ST/115</t>
  </si>
  <si>
    <t>Nárožní profilovaná bosáž velká - 1,20+1,20 x 8,00 m - částečně pojednána iluzivním sgrafitem, dohled restaurátora, podrobnosti ve výpisu štukatérských prvků ST/115</t>
  </si>
  <si>
    <t>794-ST/116</t>
  </si>
  <si>
    <t>Nárožní profilovaná bosáž malá - 0,40+0,40 x 3,00 m - částečně pojednána iluzivním sgrafitem, dohled restaurátora, podrobnosti ve výpisu štukatérských prvků ST/116</t>
  </si>
  <si>
    <t>794-ST/117</t>
  </si>
  <si>
    <t>Hlavní římsa - 23,60 x 0,40 x 0,60 m, podrobnosti ve výpisu štukatérských prvků ST/117</t>
  </si>
  <si>
    <t>794-ST/118</t>
  </si>
  <si>
    <t>Pilastr - profilovaná bosáž malá - 0,40 x 3,00 m - částečně pojednána iluzivním sgrafitem, dohled restaurátora, podrobnosti ve výpisu štukatérských prvků ST/118</t>
  </si>
  <si>
    <t>794-ST/119</t>
  </si>
  <si>
    <t>Parapet - 19,00 x 1,10 m, podrobnosti ve výpisu štukatérských prvků ST/119</t>
  </si>
  <si>
    <t>794-ST/120</t>
  </si>
  <si>
    <t>Nárožní profilovaná bosáž velká - 1,20+1,20 x 7,50 m - částečně pojednána iluzivním sgrafitem, dohled restaurátora, podrobnosti ve výpisu štukatérských prvků ST/120</t>
  </si>
  <si>
    <t>794-ST/121</t>
  </si>
  <si>
    <t>Bosáž ostění oken malá - 3,50 x 0,20 m - doplnění původního prvku, podrobnosti ve výpisu štukatérských prvků ST/121</t>
  </si>
  <si>
    <t>794-ST/122</t>
  </si>
  <si>
    <t>Bosáž ostění oken malá - 3,50 x 0,20 m - doplnění původního prvku, podrobnosti ve výpisu štukatérských prvků ST/122</t>
  </si>
  <si>
    <t>794-ST/123</t>
  </si>
  <si>
    <t>Bosáž ostění oken malá - 3,50 x 0,20 m - doplnění původního prvku, podrobnosti ve výpisu štukatérských prvků ST/123</t>
  </si>
  <si>
    <t>794-ST/124</t>
  </si>
  <si>
    <t>Bosáž ostění oken malá - 1,60 x 0,20 m - doplnění původního prvku, podrobnosti ve výpisu štukatérských prvků ST/124</t>
  </si>
  <si>
    <t>794-ST/125</t>
  </si>
  <si>
    <t>Profilované ostění okna - 2,30 x 2,80 m - částečně pojednána sgrafitem, dohled restaurátora, podrobnosti ve výpisu štukatérských prvků ST/125</t>
  </si>
  <si>
    <t>794-ST/126</t>
  </si>
  <si>
    <t>Profilované ostění okna - 3,00 x 2,80 m - částečně pojednána sgrafitem, dohled restaurátora, podrobnosti ve výpisu štukatérských prvků ST/126</t>
  </si>
  <si>
    <t>794-ST/127</t>
  </si>
  <si>
    <t>Profilované ostění okna - 2,30 x 2,80 m - částečně pojednána sgrafitem, dohled restaurátora, podrobnosti ve výpisu štukatérských prvků ST/127</t>
  </si>
  <si>
    <t>794-ST/151</t>
  </si>
  <si>
    <t>Štukový portálek - 2,00 x 3,05 m - nový prvek, profilace viz původní vstupní portálek na vých. str., podrobnosti ve výpisu štukatérských prvků ST/151</t>
  </si>
  <si>
    <t>794-ST/152</t>
  </si>
  <si>
    <t>Štukový portálek - 2,00 x 3,05 m - nový prvek, profilace viz původní vstupní portálek na vých. str., podrobnosti ve výpisu štukatérských prvků ST/152</t>
  </si>
  <si>
    <t>794-ST/153</t>
  </si>
  <si>
    <t>Štukové ostění pokladního okna - 1,50 x 1,80 m - nový prvek, profilace viz původní vstupní portálek, podrobnosti ve výpisu štukatérských prvků ST/153</t>
  </si>
  <si>
    <t>794-ST/154</t>
  </si>
  <si>
    <t>Štukové ostění pokladního okna - 1,50 x 1,50 m - nový prvek, profilace viz původní vstupní portálek, podrobnosti ve výpisu štukatérských prvků ST/154</t>
  </si>
  <si>
    <t>794-ST/155</t>
  </si>
  <si>
    <t>Štukový portálek - 2,00 x 3,05 m - nový prvek, profilace viz původní vstupní portálek na vých. str., podrobnosti ve výpisu štukatérských prvků ST/155</t>
  </si>
  <si>
    <t>794-ST/156</t>
  </si>
  <si>
    <t>Štukový portálek - 2,00 x 3,05 m - nový prvek, profilace viz původní vstupní portálek na vých. str., podrobnosti ve výpisu štukatérských prvků ST/156</t>
  </si>
  <si>
    <t>794-ST/157</t>
  </si>
  <si>
    <t>Štukový portálek - 2,00 x 3,05 m - nový prvek, profilace viz původní vstupní portálek na vých. str., podrobnosti ve výpisu štukatérských prvků ST/157</t>
  </si>
  <si>
    <t>794-ST/158</t>
  </si>
  <si>
    <t>Štukový portálek - 2,00 x 3,05 m - nový prvek, profilace viz původní vstupní portálek na vých. str., podrobnosti ve výpisu štukatérských prvků ST/158</t>
  </si>
  <si>
    <t>794-ST/201</t>
  </si>
  <si>
    <t>Hlavní lunetová římsa - 14,00 x 1,00 x 1,80 m - částečně pojednána sgrafitem,vč. konzol a prof. lišt, dohled restaurátora, podrobnosti ve výpisu štukatérských p</t>
  </si>
  <si>
    <t>Hlavní lunetová římsa - 14,00 x 1,00 x 1,80 m - částečně pojednána sgrafitem,vč. konzol a prof. lišt, dohled restaurátora, podrobnosti ve výpisu štukatérských prvků ST/201</t>
  </si>
  <si>
    <t>794-ST/202</t>
  </si>
  <si>
    <t>Atika - 3,70 x 0,50 x 0,85 m, podrobnosti ve výpisu štukatérských prvků ST/202</t>
  </si>
  <si>
    <t>794-ST/203</t>
  </si>
  <si>
    <t>Hlavní lunetová římsa - 28,10 x 1,00 x 1,80 m - částečně pojednána sgrafitem,vč. konzol a prof. lišt, dohled restaurátora, podrobnosti ve výpisu štukatérských p</t>
  </si>
  <si>
    <t>Hlavní lunetová římsa - 28,10 x 1,00 x 1,80 m - částečně pojednána sgrafitem,vč. konzol a prof. lišt, dohled restaurátora, podrobnosti ve výpisu štukatérských prvků ST/203</t>
  </si>
  <si>
    <t>794-ST/204</t>
  </si>
  <si>
    <t>Sestava štítů - 15,50 x 0,50 x 3,00 m - částečně pojednána sgrafitem, vč. pilastrů, prof.lišt, parapetu, doplnění volut, dohled restaurátora, podrobnosti ve výp</t>
  </si>
  <si>
    <t>Sestava štítů - 15,50 x 0,50 x 3,00 m - částečně pojednána sgrafitem, vč. pilastrů, prof.lišt, parapetu, doplnění volut, dohled restaurátora, podrobnosti ve výpisu štukatérských prvků ST/204</t>
  </si>
  <si>
    <t>794-ST/205</t>
  </si>
  <si>
    <t>Atika - 3,70 x 0,50 x 0,85 m, podrobnosti ve výpisu štukatérských prvků ST/205</t>
  </si>
  <si>
    <t>794-ST/206</t>
  </si>
  <si>
    <t>Atika - 16,5 x 0,50 x 0,85 m, podrobnosti ve výpisu štukatérských prvků ST/206</t>
  </si>
  <si>
    <t>794-ST/207</t>
  </si>
  <si>
    <t>Hlavní lunetová římsa - 14,00 x 1,00 x 1,80 m - částečně pojednána sgrafitem,vč. konzol a prof. lišt, dohled restaurátora, podrobnosti ve výpisu štukatérských prvků ST/207</t>
  </si>
  <si>
    <t>794-ST/208</t>
  </si>
  <si>
    <t>Pilastr - profilovaná bosáž malá - 0,40 x 1,50 m - částeč. pojednána iluz. sgrafitem, doplnění prvků, dohled restaurátora, podrobnosti ve výpisu štukatérských p</t>
  </si>
  <si>
    <t>Pilastr - profilovaná bosáž malá - 0,40 x 1,50 m - částeč. pojednána iluz. sgrafitem, doplnění prvků, dohled restaurátora, podrobnosti ve výpisu štukatérských prvků ST/208</t>
  </si>
  <si>
    <t>794-ST/209</t>
  </si>
  <si>
    <t>Pilastr - profilovaná bosáž malá - 0,40 x 3,00 m - částeč. pojednána iluz. sgrafitem, doplnění prvků, dohled restaurátora, podrobnosti ve výpisu štukatérských p</t>
  </si>
  <si>
    <t>Pilastr - profilovaná bosáž malá - 0,40 x 3,00 m - částeč. pojednána iluz. sgrafitem, doplnění prvků, dohled restaurátora, podrobnosti ve výpisu štukatérských prvků ST/209</t>
  </si>
  <si>
    <t>794-ST/210</t>
  </si>
  <si>
    <t>Atika - 11,5 x 0,50 x 0,85 m, podrobnosti ve výpisu štukatérských prvků ST/210</t>
  </si>
  <si>
    <t>794-ST/211</t>
  </si>
  <si>
    <t>Atika - 16,50 x 0,50 x 0,85 m, podrobnosti ve výpisu štukatérských prvků ST/211</t>
  </si>
  <si>
    <t>794-ST/212</t>
  </si>
  <si>
    <t>Sestava štítů - 15,50 x 0,50 x 3,00 m - částečně pojednána sgrafitem, vč. pilastrů, prof.lišt, parapetu, doplnění volut, dohled restaurátora, podrobnosti ve výpisu štukatérských prvků ST/212</t>
  </si>
  <si>
    <t>794-ST/213</t>
  </si>
  <si>
    <t>Hlavní lunetová římsa - 28,10 x 1,00 x 2,30 m - částečně pojednána sgrafitem, dohled restaurátora, podrobnosti ve výpisu štukatérských prvků ST/213</t>
  </si>
  <si>
    <t>794-ST/214</t>
  </si>
  <si>
    <t>Atika - 3,70 x 0,50 x 0,85 m, podrobnosti ve výpisu štukatérských prvků ST/214</t>
  </si>
  <si>
    <t>794-ST/215</t>
  </si>
  <si>
    <t>Hlavní štít - 12,50 x 1,20 x 6,50 m - částečně pojednána sgrafitem, vč. pilastrů a profil. lišt, dohled restaurátora, podrobnosti ve výpisu štukatérských prvků</t>
  </si>
  <si>
    <t>Hlavní štít - 12,50 x 1,20 x 6,50 m - částečně pojednána sgrafitem, vč. pilastrů a profil. lišt, dohled restaurátora, podrobnosti ve výpisu štukatérských prvků ST/215</t>
  </si>
  <si>
    <t>794-ST/216</t>
  </si>
  <si>
    <t>Atika - 26,70 x 1,60 m, podrobnosti ve výpisu štukatérských prvků ST/216</t>
  </si>
  <si>
    <t>794-ST/217</t>
  </si>
  <si>
    <t>Hlavní štít - 12,50 x 1,20 x 6,50 m - částečně pojednána sgrafitem, vč. pilastrů a profil. lišt, dohled restaurátora, podrobnosti ve výpisu štukatérských prvků ST/217</t>
  </si>
  <si>
    <t>794-ST/218</t>
  </si>
  <si>
    <t>Atika - 26,70 x 1,60 m, podrobnosti ve výpisu štukatérských prvků ST/218</t>
  </si>
  <si>
    <t>794-ST/219</t>
  </si>
  <si>
    <t>Atika - 3,70 x 0,50 x 0,85 m, podrobnosti ve výpisu štukatérských prvků ST/219</t>
  </si>
  <si>
    <t>794-ST/251</t>
  </si>
  <si>
    <t>Lunetová římsa - 10,70 x 2,00 x 2,00 m - vč. ozdob. lišt a konzolí, poškození 10 %, dohled restaurátora, podrobnosti ve výpisu štukatérských prvků ST/251</t>
  </si>
  <si>
    <t>794-ST/252</t>
  </si>
  <si>
    <t>Lunetová římsa - 24,80 x 2,00 x 2,00 m - vč. ozdob. lišt a konzolí, poškození 20 %, dohled restaurátora, podrobnosti ve výpisu štukatérských prvků ST/252</t>
  </si>
  <si>
    <t>794-ST/253</t>
  </si>
  <si>
    <t>Lunetová římsa - 10,70 x 2,00 x 2,00 m - vč. ozdob. lišt a konzolí, poškození 10 %, dohled restaurátora, podrobnosti ve výpisu štukatérských prvků ST/253</t>
  </si>
  <si>
    <t>794-ST/254</t>
  </si>
  <si>
    <t>Lunetová římsa - 24,80 x 2,00 x 2,00 m - vč. ozdob. lišt a konzolí, poškození 20 %, dohled restaurátora, podrobnosti ve výpisu štukatérských prvků ST/254</t>
  </si>
  <si>
    <t>794-ST/255</t>
  </si>
  <si>
    <t>Dvojice luxferových stěn - 3,00 x 4,20 m - vč. pilastrů, konzol a ozdobných lišt, dohled restaurátora, podrobnosti ve výpisu štukatérských prvků ST/255</t>
  </si>
  <si>
    <t>794-ST/256</t>
  </si>
  <si>
    <t>Dvojice luxferových stěn - 3,00 x 4,20 m - vč. pilastrů, konzol a ozdobných lišt, dohled restaurátora, podrobnosti ve výpisu štukatérských prvků ST/256</t>
  </si>
  <si>
    <t>794-ST/257</t>
  </si>
  <si>
    <t>Arkýř - 2,70 x 1,90 x 8,00 m - vč. říms, konzolí a ozdobných lišt, dohled restaurátora, podrobnosti ve výpisu štukatérských prvků ST/257</t>
  </si>
  <si>
    <t>799801</t>
  </si>
  <si>
    <t>Uskladnění schodišťových stupňů, vč. očištění - repase</t>
  </si>
  <si>
    <t>799-OS/001</t>
  </si>
  <si>
    <t>revizní dvířka SDK 300x150 mm pod keramický obklad, podrobnosti ve výpisu ostatních prvků OS/001</t>
  </si>
  <si>
    <t>799-OS/001M</t>
  </si>
  <si>
    <t>Montáž - revizní dvířka SDK 300x150 mm pod keramický obkladpodrobnosti ve výpisu ostatních prvků OS/001</t>
  </si>
  <si>
    <t>799-OS/002</t>
  </si>
  <si>
    <t>revizní dvířka SDK 300x300 mm pod keramický obklad, podrobnosti ve výpisu ostatních prvků OS/002</t>
  </si>
  <si>
    <t>799-OS/002M</t>
  </si>
  <si>
    <t>Montáž - revizní dvířka SDK 300x300 mm pod keramický obkladpodrobnosti ve výpisu ostatních prvků OS/002</t>
  </si>
  <si>
    <t>799-OS/003</t>
  </si>
  <si>
    <t>revizní dvířka SDK 300x300 mm uzamykatelná, podrobnosti ve výpisu ostatních prvků OS/003</t>
  </si>
  <si>
    <t>799-OS/003M</t>
  </si>
  <si>
    <t>Montáž - revizní dvířka SDK 300x300 mm uzamykatelnápodrobnosti ve výpisu ostatních prvků OS/003</t>
  </si>
  <si>
    <t>799-OS/004</t>
  </si>
  <si>
    <t>kanalizační čistící šachta 900x900 mm, svařovaná samonosná PP revizní šachta, vč. lože, podrobnosti ve výpisu ostatních prvků OS/004</t>
  </si>
  <si>
    <t>799-OS/004M</t>
  </si>
  <si>
    <t>799-OS/005</t>
  </si>
  <si>
    <t>vodovodní propojovací šachta 400x400x500 mm,, podrobnosti ve výpisu ostatních prvků OS/005</t>
  </si>
  <si>
    <t>799-OS/005M</t>
  </si>
  <si>
    <t>Montáž - vodovodní propojovací šachta 400x400x500 mm,podrobnosti ve výpisu ostatních prvků OS/005</t>
  </si>
  <si>
    <t>799-OS/007, OS/</t>
  </si>
  <si>
    <t>kryt s piktogramem pro přenosný hasicí přístroj, podrobnosti ve výpisu ostatních prvků OS/007, OS/109</t>
  </si>
  <si>
    <t>799-OS/007M, OS</t>
  </si>
  <si>
    <t>Montáž - kryt s piktogramem pro přenosný hasicí přístrojpodrobnosti ve výpisu ostatních prvků OS/007, OS/109</t>
  </si>
  <si>
    <t>799-OS/101</t>
  </si>
  <si>
    <t>varovné signalizační polepy pro skleněné dveře, podrobnosti ve výpisu ostatních prvků OS/101</t>
  </si>
  <si>
    <t>799-OS/101M</t>
  </si>
  <si>
    <t>Montáž - varovné signalizační polepy pro skleněné dveřepodrobnosti ve výpisu ostatních prvků OS/101</t>
  </si>
  <si>
    <t>799-OS/102</t>
  </si>
  <si>
    <t>otvíravá uzamykatelná revizní dvířka 1250x1000 mm, rám ocel, dvířka cementotřís. deska tl.12 mm, podrobnosti ve výpisu ostatních prvků OS/102</t>
  </si>
  <si>
    <t>799-OS/102M</t>
  </si>
  <si>
    <t>Montáž - otvíravá uzam. revizní dvířka 1250x1000 mm, rám ocel, dvířka cementotřís. deska tl.12 mm, podrobnosti ve výpisu ostatních prvků OS/102</t>
  </si>
  <si>
    <t>799-OS/103</t>
  </si>
  <si>
    <t>otvíravá uzamykatelná revizní dvířka 1250x1000 mm, rám ocel, dvířka cementotřís. deska tl.12 mm, podrobnosti ve výpisu ostatních prvků OS/103</t>
  </si>
  <si>
    <t>799-OS/103M</t>
  </si>
  <si>
    <t>Montáž - otvíravá uzam. revizní dvířka 1250x1000 mm, rám ocel, dvířka cementotřís. deska tl.12 mm, podrobnosti ve výpisu ostatních prvků OS/103</t>
  </si>
  <si>
    <t>799-OS/104</t>
  </si>
  <si>
    <t>ručičkové hodiny 800x800 mm s elektronickým strojkem, podsvětlený ciferník, podrobnosti ve výpisu ostatních prvků OS/104</t>
  </si>
  <si>
    <t>799-OS/104M</t>
  </si>
  <si>
    <t>Montáž - ručičkové hodiny 800x800 mm s elektronickým strojkem, podsvětlený ciferník, podrobnosti ve výpisu ostatních prvků OS/104</t>
  </si>
  <si>
    <t>799-OS/105</t>
  </si>
  <si>
    <t>otvíravá revizní dvířka 800x600 mm, do SDK podhledu, podrobnosti ve výpisu ostatních prvků OS/105</t>
  </si>
  <si>
    <t>799-OS/105M</t>
  </si>
  <si>
    <t>Montáž - otvíravá revizní dvířka 800x600 mm, do SDK podhledu podrobnosti ve výpisu ostatních prvků OS/105</t>
  </si>
  <si>
    <t>799-OS/106</t>
  </si>
  <si>
    <t>revizní dvířka SDK 300x300 mm uzamykatelná, podrobnosti ve výpisu ostatních prvků OS/106</t>
  </si>
  <si>
    <t>799-OS/106M</t>
  </si>
  <si>
    <t>Montáž - revizní dvířka SDK 300x300 mm uzamykatelnápodrobnosti ve výpisu ostatních prvků OS/106</t>
  </si>
  <si>
    <t>799-OS/107</t>
  </si>
  <si>
    <t>revizní dvířka SDK 300x300 mm uzamykatelná, podrobnosti ve výpisu ostatních prvků OS/107</t>
  </si>
  <si>
    <t>799-OS/107M</t>
  </si>
  <si>
    <t>Montáž - revizní dvířka SDK 300x300 mm uzamykatelnápodrobnosti ve výpisu ostatních prvků OS/107</t>
  </si>
  <si>
    <t>799-OS/108</t>
  </si>
  <si>
    <t>revizní dvířka SDK 300x300 mm uzamykatelná, podrobnosti ve výpisu ostatních prvků OS/108</t>
  </si>
  <si>
    <t>799-OS/108M</t>
  </si>
  <si>
    <t>Montáž - revizní dvířka SDK 300x300 mm uzamykatelnápodrobnosti ve výpisu ostatních prvků OS/108</t>
  </si>
  <si>
    <t>799-OS/111</t>
  </si>
  <si>
    <t>revizní dvířka SDK 1100x900 mm, podrobnosti ve výpisu ostatních prvků OS/111</t>
  </si>
  <si>
    <t>799-OS/111M</t>
  </si>
  <si>
    <t>Montáž - revizní dvířka SDK 1100x900 mm podrobnosti ve výpisu ostatních prvků OS/111</t>
  </si>
  <si>
    <t>799-OS/112, OS/</t>
  </si>
  <si>
    <t>replika pole historiského zábradlí, podrobnosti ve výpisu ostatních prvků OS/112, OS/113</t>
  </si>
  <si>
    <t>Montáž - replika pole historiského zábradlí, podrobnosti ve výpisu ostatních prvků OS/112, OS/113</t>
  </si>
  <si>
    <t>206</t>
  </si>
  <si>
    <t>799-OS/201</t>
  </si>
  <si>
    <t>ručičkové hodiny 1200x1200 mm s elektronickým strojkem, podsvětlený ciferník, podrobnosti ve výpisu ostatních prvků OS/201</t>
  </si>
  <si>
    <t>207</t>
  </si>
  <si>
    <t>799-OS/201M</t>
  </si>
  <si>
    <t>Montáž - ručičkové hodiny 1200x1200 mm s elektronickým strojkem, podsvětlený ciferníkpodrobnosti ve výpisu ostatních prvků OS/201</t>
  </si>
  <si>
    <t>208</t>
  </si>
  <si>
    <t>799-X01</t>
  </si>
  <si>
    <t>Zhotovení a udržování komunikačních koridorů pro cestující v rámci etapy 1</t>
  </si>
  <si>
    <t>209</t>
  </si>
  <si>
    <t>799-X02</t>
  </si>
  <si>
    <t>Zhotovení a udržování komunikačních koridorů pro cestující v rámci etapy 2</t>
  </si>
  <si>
    <t>B.8.2_02_002_Schéma ZOV ETAPA2 :  
1=1.000 [A] 
Celkem: 1=1.000 [B]</t>
  </si>
  <si>
    <t>210</t>
  </si>
  <si>
    <t>799-X03</t>
  </si>
  <si>
    <t>Zhotovení a udržování komunikačních koridorů pro cestující v rámci etapy 3</t>
  </si>
  <si>
    <t>211</t>
  </si>
  <si>
    <t>799X99</t>
  </si>
  <si>
    <t>799-1</t>
  </si>
  <si>
    <t>Centrální nákup - montáž</t>
  </si>
  <si>
    <t>212</t>
  </si>
  <si>
    <t>766-VN/04M</t>
  </si>
  <si>
    <t>Automat dveřního zámku - montáž, podrobnosti ve výpisu vybavení nábytkem VN/04</t>
  </si>
  <si>
    <t>D.2215_2_004 Vybavení nábytkem 
2=2.000 [A]</t>
  </si>
  <si>
    <t>213</t>
  </si>
  <si>
    <t>766-VN/05M</t>
  </si>
  <si>
    <t>Odpadkový koš - montáž, podrobnosti ve výpisu vybavení nábytkem VN/05</t>
  </si>
  <si>
    <t>214</t>
  </si>
  <si>
    <t>766-VN/09M</t>
  </si>
  <si>
    <t>Lavice 1800x700 mm - montáž, podrobnosti ve výpisu vybavení nábytkem VN/09</t>
  </si>
  <si>
    <t>215</t>
  </si>
  <si>
    <t>799-VV/01M</t>
  </si>
  <si>
    <t>Stojan na kolo cca 1000x50x750, umístění nástupiště 1, nástupiště 4 - montáž, podrobnosti ve výpisu venkovního vybavení VV/01</t>
  </si>
  <si>
    <t>D.226_2_003 Výpis venkovního vybavení 
10=10.000 [A]</t>
  </si>
  <si>
    <t>216</t>
  </si>
  <si>
    <t>799-VV/03M</t>
  </si>
  <si>
    <t>Stojan na kolo cca 1000x50x750, umístění 1P00 - montáž, podrobnosti ve výpisu venkovního vybavení VV/01</t>
  </si>
  <si>
    <t>D.226_2_003 Výpis venkovního vybavení 
5=5.000 [A]</t>
  </si>
  <si>
    <t>217</t>
  </si>
  <si>
    <t>799-VV/05M</t>
  </si>
  <si>
    <t>Montáž Odpadkový koš min. 60 l, umístění 0P21, 0P22, 1P00, podrobnosti ve výpisu venkovního vybavení VV/05</t>
  </si>
  <si>
    <t>D.226_2_003 Výpis venkovního vybavení 
3=3.000 [A]</t>
  </si>
  <si>
    <t>218</t>
  </si>
  <si>
    <t>799-VV/07M</t>
  </si>
  <si>
    <t>Lavice 1800x700 , umístění 0P21, 0P22 - montáž, podrobnosti ve výpisu venkovního vybavení VV/07</t>
  </si>
  <si>
    <t>D.226_2_003 Výpis venkovního vybavení 
6=6.000 [A]</t>
  </si>
  <si>
    <t>Doplňující práce na komunikaci</t>
  </si>
  <si>
    <t>219</t>
  </si>
  <si>
    <t>916561111RT7</t>
  </si>
  <si>
    <t>Osazení záhonového obrubníku betonového včetně dodávky obrubníků  1000/50/200 mm, do lože z betonu prostého C 12/15, s boční opěrou z betonu prostého</t>
  </si>
  <si>
    <t>se zřízením lože z betonu prostého C 12/15 tl. 80-100 mm 
se zřízením lože z betonu prostého C 12/15 tl. 80-100 mm 
se zřízením lože z betonu prostého C 12/15 tl. 80-100 mm</t>
  </si>
  <si>
    <t>220</t>
  </si>
  <si>
    <t>941941052R00</t>
  </si>
  <si>
    <t>Montáž lešení lehkého pracovního řadového s podlahami šířky od 1,20 do 1,50 m, výšky přes 10 do 24 m</t>
  </si>
  <si>
    <t>včetně kotvení 
včetně kotvení 
včetně kotvení</t>
  </si>
  <si>
    <t>221</t>
  </si>
  <si>
    <t>941941392R00</t>
  </si>
  <si>
    <t>Montáž lešení lehkého pracovního řadového s podlahami příplatek za každý další i započatý měsíc použití lešení  šířky od 1,20 do 1,50 m a výšky přes 10 do 24 m</t>
  </si>
  <si>
    <t>222</t>
  </si>
  <si>
    <t>941941852R00</t>
  </si>
  <si>
    <t>Demontáž lešení lehkého řadového s podlahami šířky přes 1,2 do 1,5 m, výšky přes 10 do 24 m</t>
  </si>
  <si>
    <t>223</t>
  </si>
  <si>
    <t>941955002R00</t>
  </si>
  <si>
    <t>Lešení lehké pracovní pomocné pomocné, o výšce lešeňové podlahy přes 1,2 do 1,9 m</t>
  </si>
  <si>
    <t>224</t>
  </si>
  <si>
    <t>941955004R00</t>
  </si>
  <si>
    <t>Lešení lehké pracovní pomocné pomocné, o výšce lešeňové podlahy přes 2,5 do 3,5 m</t>
  </si>
  <si>
    <t>225</t>
  </si>
  <si>
    <t>944944013R00</t>
  </si>
  <si>
    <t>Montáž ochranné sítě z umělých vláken</t>
  </si>
  <si>
    <t>226</t>
  </si>
  <si>
    <t>944944083R00</t>
  </si>
  <si>
    <t>Demontáž ochranné sítě z umělých vláken</t>
  </si>
  <si>
    <t>227</t>
  </si>
  <si>
    <t>946941102RT3</t>
  </si>
  <si>
    <t>Montáž sestavy pojízdného hliníkového lešení (věže) plochy 2,5 x 1,45 m, pracovní výšky do 8,2 m</t>
  </si>
  <si>
    <t>228</t>
  </si>
  <si>
    <t>946941192RT3</t>
  </si>
  <si>
    <t>Pronájem pojízdného hliníkového lešení plochy 2,5 x 1,45 m, pracovní výšky do 8,2 m</t>
  </si>
  <si>
    <t>DEN</t>
  </si>
  <si>
    <t>2*180=360.000 [A] 
Celkem: 360=360.000 [B]</t>
  </si>
  <si>
    <t>229</t>
  </si>
  <si>
    <t>946941802RT3</t>
  </si>
  <si>
    <t>Demontáž sestavy pojízdného hliníkového lešení (věže) plochy 2,5 x 1,45 m, pracovní výšky do 8,3 m</t>
  </si>
  <si>
    <t>Dokončovací konstrukce na pozemních stavbách</t>
  </si>
  <si>
    <t>230</t>
  </si>
  <si>
    <t>952901114R00</t>
  </si>
  <si>
    <t>Vyčištění budov a ostatních objektů budov bytové nebo občanské výstavby - zametení a umytí podlah, dlažeb, obkladů, schodů v místnostech, chodbách a schodištích</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</si>
  <si>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přes 4 m</t>
  </si>
  <si>
    <t>231</t>
  </si>
  <si>
    <t>952902110R00</t>
  </si>
  <si>
    <t>Čištění budov zametáním v místnostech, chodbách, na schodišti a na půdě</t>
  </si>
  <si>
    <t>232</t>
  </si>
  <si>
    <t>952902121R00</t>
  </si>
  <si>
    <t>Čištění budov odstranění holubího trusu z podlah tl. do 5 cm</t>
  </si>
  <si>
    <t>233</t>
  </si>
  <si>
    <t>952902211R00</t>
  </si>
  <si>
    <t>Čištění budov dezinfekce podlah a stěn - mikrobi z holubího trusu 1x</t>
  </si>
  <si>
    <t>234</t>
  </si>
  <si>
    <t>952903111R00</t>
  </si>
  <si>
    <t>Čištění budov odstranění prachu z trámů</t>
  </si>
  <si>
    <t>Bourání konstrukcí</t>
  </si>
  <si>
    <t>235</t>
  </si>
  <si>
    <t>962031113R00</t>
  </si>
  <si>
    <t>Bourání příček z cihel pálených plných, tloušťky 65 mm</t>
  </si>
  <si>
    <t>nebo vybourání otvorů průřezové plochy přes 4 m2 v příčkách, včetně pomocného lešení o výšce podlahy do 1900 mm a pro zatížení do 1,5 kPa  (150 kg/m2), 
nebo vybourání otvorů průřezové plochy přes 4 m2 v příčkách, včetně pomocného lešení o výšce podlahy do 1900 mm a pro zatížení do 1,5 kPa  (150 kg/m2), 
nebo vybourání otvorů průřezové plochy přes 4 m2 v příčkách, včetně pomocného lešení o výšce podlahy do 1900 mm a pro zatížení do 1,5 kPa  (150 kg/m2),</t>
  </si>
  <si>
    <t>236</t>
  </si>
  <si>
    <t>962031116R00</t>
  </si>
  <si>
    <t>Bourání příček z cihel pálených plných, tloušťky 140 mm</t>
  </si>
  <si>
    <t>237</t>
  </si>
  <si>
    <t>962032231R00</t>
  </si>
  <si>
    <t>Bourání zdiva nadzákladového z cihel pálených nebo vápenopískových, na maltu vápenou nebo vápenocementovou</t>
  </si>
  <si>
    <t>nebo vybourání otvorů průřezové plochy přes 4 m2 ve zdivu nadzákladovém, včetně pomocného lešení o výšce podlahy do 1900 mm a pro zatížení do 1,5 kPa  (150 kg/m2) 
nebo vybourání otvorů průřezové plochy přes 4 m2 ve zdivu nadzákladovém, včetně pomocného lešení o výšce podlahy do 1900 mm a pro zatížení do 1,5 kPa  (150 kg/m2) 
nebo vybourání otvorů průřezové plochy přes 4 m2 ve zdivu nadzákladovém, včetně pomocného lešení o výšce podlahy do 1900 mm a pro zatížení do 1,5 kPa  (150 kg/m2)</t>
  </si>
  <si>
    <t>238</t>
  </si>
  <si>
    <t>962081131R00</t>
  </si>
  <si>
    <t>Bourání zdiva příček ze skleněných tvárnic, tloušťky do 100 mm</t>
  </si>
  <si>
    <t>nebo vybourání otvorů jakýchkoliv rozměrů, včetně pomocného lešení o výšce podlahy do 1900 mm a pro zatížení do 1,5 kPa  (150 kg/m2), 
nebo vybourání otvorů jakýchkoliv rozměrů, včetně pomocného lešení o výšce podlahy do 1900 mm a pro zatížení do 1,5 kPa  (150 kg/m2), 
nebo vybourání otvorů jakýchkoliv rozměrů, včetně pomocného lešení o výšce podlahy do 1900 mm a pro zatížení do 1,5 kPa  (150 kg/m2),</t>
  </si>
  <si>
    <t>239</t>
  </si>
  <si>
    <t>963011510R00</t>
  </si>
  <si>
    <t>Bourání stropů z tvárnic pálených do nosníků ocelových, bez jejich vybourání a odklizení  tloušťky do 80 mm</t>
  </si>
  <si>
    <t>včetně pomocného lešení o výšce podlahy do 1900 mm a pro zatížení do 1,5 kPa  (150 kg/m2), 
včetně pomocného lešení o výšce podlahy do 1900 mm a pro zatížení do 1,5 kPa  (150 kg/m2), 
včetně pomocného lešení o výšce podlahy do 1900 mm a pro zatížení do 1,5 kPa  (150 kg/m2),</t>
  </si>
  <si>
    <t>240</t>
  </si>
  <si>
    <t>963013530R00</t>
  </si>
  <si>
    <t>Bourání stropů s keramickou výplní jakékoliv tloušťky</t>
  </si>
  <si>
    <t>241</t>
  </si>
  <si>
    <t>963022819R00</t>
  </si>
  <si>
    <t>Bourání kamenných schodišťových stupňů zhotovených na místě</t>
  </si>
  <si>
    <t>oblých, rovných nebo kosých zhotovených na místě, 
oblých, rovných nebo kosých zhotovených na místě, 
oblých, rovných nebo kosých zhotovených na místě,</t>
  </si>
  <si>
    <t>242</t>
  </si>
  <si>
    <t>964011211R00</t>
  </si>
  <si>
    <t>Vybourání železobetonových prefabrikovaných překladů délky do 3 mm, hmotnosti do 50 kg/m</t>
  </si>
  <si>
    <t>uložených ve zdivu, včetně pomocného lešení o výšce podlahy do 1900 mm a pro zatížení do 1,5 kPa  (150 kg/m2), 
uložených ve zdivu, včetně pomocného lešení o výšce podlahy do 1900 mm a pro zatížení do 1,5 kPa  (150 kg/m2), 
uložených ve zdivu, včetně pomocného lešení o výšce podlahy do 1900 mm a pro zatížení do 1,5 kPa  (150 kg/m2),</t>
  </si>
  <si>
    <t>243</t>
  </si>
  <si>
    <t>964061341R00</t>
  </si>
  <si>
    <t>Uvolnění zhlaví trámu ze zdiva cihelného, o průřezu zhlaví přes 0,05m2</t>
  </si>
  <si>
    <t>při jeho výměně pro jakoukoliv délku uložení, včetně pomocného lešení o výšce podlahy do 1900 mm a pro zatížení do 1,5 kPa  (150 kg/m2), 
při jeho výměně pro jakoukoliv délku uložení, včetně pomocného lešení o výšce podlahy do 1900 mm a pro zatížení do 1,5 kPa  (150 kg/m2), 
při jeho výměně pro jakoukoliv délku uložení, včetně pomocného lešení o výšce podlahy do 1900 mm a pro zatížení do 1,5 kPa  (150 kg/m2),</t>
  </si>
  <si>
    <t>244</t>
  </si>
  <si>
    <t>964073221R00</t>
  </si>
  <si>
    <t>Vybourání válcovaných nosníků uložených ve zdivu cihelném, délky do 4 m, hmotnosti do 20 kg/m</t>
  </si>
  <si>
    <t>včetně pomocného lešení o výšce podlahy do 1900 mm a pro zatížení do 1,5 kPa  (150 kg/m2) 
včetně pomocného lešení o výšce podlahy do 1900 mm a pro zatížení do 1,5 kPa  (150 kg/m2) 
včetně pomocného lešení o výšce podlahy do 1900 mm a pro zatížení do 1,5 kPa  (150 kg/m2)</t>
  </si>
  <si>
    <t>245</t>
  </si>
  <si>
    <t>965041341R00</t>
  </si>
  <si>
    <t>Bourání podkladů pod dlažby nebo litých celistvých dlažeb a mazanin  lehčených, tloušťky do 100 mm, plochy přes 4 m2</t>
  </si>
  <si>
    <t>246</t>
  </si>
  <si>
    <t>965042141R00</t>
  </si>
  <si>
    <t>Bourání podkladů pod dlažby nebo litých celistvých dlažeb a mazanin  betonových nebo z litého asfaltu, tloušťky do 100 mm, plochy přes 4 m2</t>
  </si>
  <si>
    <t>247</t>
  </si>
  <si>
    <t>965042231R00</t>
  </si>
  <si>
    <t>Bourání podkladů pod dlažby nebo litých celistvých dlažeb a mazanin  betonových nebo z litého asfaltu, tloušťky přes 100 mm, plochy do 4 m2</t>
  </si>
  <si>
    <t>248</t>
  </si>
  <si>
    <t>965042241R00</t>
  </si>
  <si>
    <t>Bourání podkladů pod dlažby nebo litých celistvých dlažeb a mazanin  betonových nebo z litého asfaltu, tloušťky přes 100 mm, plochy přes 4 m2</t>
  </si>
  <si>
    <t>249</t>
  </si>
  <si>
    <t>965048515R00</t>
  </si>
  <si>
    <t>Bourání podkladů pod dlažby nebo litých celistvých dlažeb a mazanin  Broušení betonového povrchu do tloušťky 5 mm</t>
  </si>
  <si>
    <t>250</t>
  </si>
  <si>
    <t>965081702R00</t>
  </si>
  <si>
    <t>Bourání podlah Soklíků z dlažeb keramických tloušťky do 10 mm, výšky do 100 mm</t>
  </si>
  <si>
    <t>bez podkladního lože, s jakoukoliv výplní spár 
bez podkladního lože, s jakoukoliv výplní spár 
bez podkladního lože, s jakoukoliv výplní spár</t>
  </si>
  <si>
    <t>251</t>
  </si>
  <si>
    <t>965081713R00</t>
  </si>
  <si>
    <t>Bourání podlah z keramických dlaždic, tloušťky do 10 mm, plochy přes 1 m2</t>
  </si>
  <si>
    <t>252</t>
  </si>
  <si>
    <t>965081813R00</t>
  </si>
  <si>
    <t>Bourání podlah teracových nebo čedičových dlaždic, tloušťky do 30 mm, plochy přes 1 m2</t>
  </si>
  <si>
    <t>253</t>
  </si>
  <si>
    <t>965082933R00</t>
  </si>
  <si>
    <t>Odstranění násypu pod podlahami a ochranného na střechách tloušťky do 200 mm, plochy přes 2 m2</t>
  </si>
  <si>
    <t>254</t>
  </si>
  <si>
    <t>965082941R00</t>
  </si>
  <si>
    <t>Odstranění násypu pod podlahami a ochranného na střechách tloušťky přes 200 mm, jakékoliv plochy</t>
  </si>
  <si>
    <t>255</t>
  </si>
  <si>
    <t>96701</t>
  </si>
  <si>
    <t>Demontáž výtahu, včetně strojovny, vč. odvozu a likvidace</t>
  </si>
  <si>
    <t>256</t>
  </si>
  <si>
    <t>967031132R00</t>
  </si>
  <si>
    <t>Přisekání rovných ostění ve zdivu cihelném na jakoukoliv maltu vápennou nebo vépenocementovou</t>
  </si>
  <si>
    <t>bez odstupu, po hrubém vybourání otvorů v jakémkoliv zdivu cihelném, včetně pomocného lešení o výšce podlahy do 1900 mm a pro zatížení do 1,5 kPa  (150 kg/m2), 
bez odstupu, po hrubém vybourání otvorů v jakémkoliv zdivu cihelném, včetně pomocného lešení o výšce podlahy do 1900 mm a pro zatížení do 1,5 kPa  (150 kg/m2),</t>
  </si>
  <si>
    <t>257</t>
  </si>
  <si>
    <t>968061112R00</t>
  </si>
  <si>
    <t>Vyvěšení nebo zavěšení dřevěných křídel oken, plochy do 1,5 m2</t>
  </si>
  <si>
    <t>oken, dveří a vrat, s uložením a opětovným zavěšením po provedení stavebních změn, 
oken, dveří a vrat, s uložením a opětovným zavěšením po provedení stavebních změn,</t>
  </si>
  <si>
    <t>258</t>
  </si>
  <si>
    <t>968061125R00</t>
  </si>
  <si>
    <t>Vyvěšení nebo zavěšení dřevěných křídel dveří, plochy do 2 m2</t>
  </si>
  <si>
    <t>259</t>
  </si>
  <si>
    <t>968062246R00</t>
  </si>
  <si>
    <t>Vybourání dřevěných rámů oken jednoduchých, plochy do 4 m2</t>
  </si>
  <si>
    <t>1.PP :  
1.40*1.55*2=4.340 [A] 
2.20*1.76*2=7.744 [B] 
0.90*1.76=1.584 [C] 
1.60*1.76=2.816 [D] 
2.45*1.80*2=8.820 [E] 
0.70*1.60*5=5.600 [F] 
0.85*1.60*5=6.800 [G] 
1.62*1.60=2.592 [H] 
2.06*2.23*2=9.188 [I] 
1.20*2.10*2=5.040 [J] 
2.40*1.50*3=10.800 [K] 
'1.NP :  
2.06*2.10*2=8.652 [L] 
1.30*1.25=1.625 [M] 
1.70*1.40*8=19.040 [N] 
1.30*1.60=2.080 [O] 
1.30*1.00=1.300 [P] 
Celkem: 4.34+7.744+1.584+2.816+8.82+5.6+6.8+2.592+9.188+5.04+10.8+8.652+1.625+19.04+2.08+1.3=98.021 [Q]</t>
  </si>
  <si>
    <t>včetně pomocného lešení o výšce podlahy do 1900 mm a pro zatížení do 1,5 kPa  (150 kg/m2), 
včetně pomocného lešení o výšce podlahy do 1900 mm a pro zatížení do 1,5 kPa  (150 kg/m2),</t>
  </si>
  <si>
    <t>260</t>
  </si>
  <si>
    <t>968062456R00</t>
  </si>
  <si>
    <t>Vybourání dřevěných rámů dveřních zárubní, plochy přes 2 m2</t>
  </si>
  <si>
    <t>261</t>
  </si>
  <si>
    <t>968062747R00</t>
  </si>
  <si>
    <t>Vybourání dřevěných rámů stěn plných, zesklených nebo výkladních, pevných nebo otevíravých, plochy přes 4 m2</t>
  </si>
  <si>
    <t>262</t>
  </si>
  <si>
    <t>968072455R00</t>
  </si>
  <si>
    <t>Vybourání a vyjmutí kovových rámů a rolet rámů, včetně pomocného lešení o výšce podlahy do 1900 mm a pro zatížení do 1,5 kPa  (150 kg/m2) dveřních zárubní, ploc</t>
  </si>
  <si>
    <t>Vybourání a vyjmutí kovových rámů a rolet rámů, včetně pomocného lešení o výšce podlahy do 1900 mm a pro zatížení do 1,5 kPa  (150 kg/m2) dveřních zárubní, plochy do 2 m2</t>
  </si>
  <si>
    <t>263</t>
  </si>
  <si>
    <t>968072747R00</t>
  </si>
  <si>
    <t>Vybourání a vyjmutí kovových rámů a rolet rámů, včetně pomocného lešení o výšce podlahy do 1900 mm a pro zatížení do 1,5 kPa  (150 kg/m2) stěn výkladních pevnýc</t>
  </si>
  <si>
    <t>Vybourání a vyjmutí kovových rámů a rolet rámů, včetně pomocného lešení o výšce podlahy do 1900 mm a pro zatížení do 1,5 kPa  (150 kg/m2) stěn výkladních pevných nebo otvíravých, plochy přes 4 m2</t>
  </si>
  <si>
    <t>264</t>
  </si>
  <si>
    <t>9680728Rpol</t>
  </si>
  <si>
    <t>Vybourání mříží</t>
  </si>
  <si>
    <t>265</t>
  </si>
  <si>
    <t>9680729Rpol</t>
  </si>
  <si>
    <t>Vybourání mříží vč. kapotáže výtahové šachty</t>
  </si>
  <si>
    <t>266</t>
  </si>
  <si>
    <t>968092001R00</t>
  </si>
  <si>
    <t>Vybourání vnitřních parapetů kamenných, šířky do 30 cm, tloušťky 3 cm</t>
  </si>
  <si>
    <t>267</t>
  </si>
  <si>
    <t>970051300R00</t>
  </si>
  <si>
    <t>Jádrové vrtání, kruhové prostupy v železobetonu jádrové vrtání , do D 300 mm</t>
  </si>
  <si>
    <t>268</t>
  </si>
  <si>
    <t>970054300R00</t>
  </si>
  <si>
    <t>Jádrové vrtání, kruhové prostupy v železobetonu příplatek za jádrové vrtání vodorovně ve stěně , do D 300 mm</t>
  </si>
  <si>
    <t>269</t>
  </si>
  <si>
    <t>970241100R00</t>
  </si>
  <si>
    <t>Řezání prostého betonu hloubka řezu 100 mm</t>
  </si>
  <si>
    <t>270</t>
  </si>
  <si>
    <t>971033541R00</t>
  </si>
  <si>
    <t>Vybourání otvorů ve zdivu cihelném z jakýchkoliv cihel pálených  na jakoukoliv maltu vápenou nebo vápenocementovou, plochy do 1 m2, tloušťky do 300 mm</t>
  </si>
  <si>
    <t>základovém nebo nadzákladovém, 
základovém nebo nadzákladovém,</t>
  </si>
  <si>
    <t>271</t>
  </si>
  <si>
    <t>971033641R00</t>
  </si>
  <si>
    <t>Vybourání otvorů ve zdivu cihelném z jakýchkoliv cihel pálených  na jakoukoliv maltu vápenou nebo vápenocementovou, plochy do 4 m2, tloušťky do 300 mm</t>
  </si>
  <si>
    <t>272</t>
  </si>
  <si>
    <t>971033651R00</t>
  </si>
  <si>
    <t>Vybourání otvorů ve zdivu cihelném z jakýchkoliv cihel pálených  na jakoukoliv maltu vápenou nebo vápenocementovou, plochy do 4 m2, tloušťky do 600 mm</t>
  </si>
  <si>
    <t>273</t>
  </si>
  <si>
    <t>973031324R00</t>
  </si>
  <si>
    <t>Vysekání v cihelném zdivu výklenků a kapes kapes na jakoukoliv maltu vápennou nebo vápenocementovou, plochy do 0,1 m2, hloubky do 150 mm</t>
  </si>
  <si>
    <t>274</t>
  </si>
  <si>
    <t>974031664R00</t>
  </si>
  <si>
    <t>Vysekání rýh v jakémkoliv zdivu cihelném pro vtahování nosníků do zdí, před vybouráním otvorů  do hloubky 150 mm, při výšce nosníku do 150 mm</t>
  </si>
  <si>
    <t>275</t>
  </si>
  <si>
    <t>974031666R00</t>
  </si>
  <si>
    <t>Vysekání rýh v jakémkoliv zdivu cihelném pro vtahování nosníků do zdí, před vybouráním otvorů  do hloubky 150 mm, při výšce nosníku do 250 mm</t>
  </si>
  <si>
    <t>276</t>
  </si>
  <si>
    <t>97510</t>
  </si>
  <si>
    <t>Demontáž konstrukce zídky, vč. odvozu a likvidace</t>
  </si>
  <si>
    <t>277</t>
  </si>
  <si>
    <t>97607111Rpol</t>
  </si>
  <si>
    <t>Vybourání kovových zábradlí a madel, repase, uskladnění</t>
  </si>
  <si>
    <t>278</t>
  </si>
  <si>
    <t>976085311R00</t>
  </si>
  <si>
    <t>Vybourání madel, objímek, rámů, mříží apod. kanalizačních rámů litinových, z rýhovaného plechu nebo betonových včetně poklopů nebo mříží  plochy do 0,6 m2</t>
  </si>
  <si>
    <t>279</t>
  </si>
  <si>
    <t>97801</t>
  </si>
  <si>
    <t>Demontáž dřevěného schodiště vč. zábradlí, vč. odvozu a likvidace</t>
  </si>
  <si>
    <t>280</t>
  </si>
  <si>
    <t>978011161R00</t>
  </si>
  <si>
    <t>Otlučení omítek vápenných nebo vápenocementových vnitřních s vyškrabáním spár, s očištěním zdiva stropů, v rozsahu do 50 %</t>
  </si>
  <si>
    <t>281</t>
  </si>
  <si>
    <t>978013161R00</t>
  </si>
  <si>
    <t>Otlučení omítek vápenných nebo vápenocementových vnitřních s vyškrabáním spár, s očištěním zdiva stěn, v rozsahu do 50 %</t>
  </si>
  <si>
    <t>282</t>
  </si>
  <si>
    <t>978015241R00</t>
  </si>
  <si>
    <t>Otlučení omítek vápenných nebo vápenocementových vnějších s vyškrabáním spár, s očištěním zdiva  1. až 4. stupni složitosti, v rozsahu do 30 %</t>
  </si>
  <si>
    <t>283</t>
  </si>
  <si>
    <t>978021191R00</t>
  </si>
  <si>
    <t>Otlučení cementových omítek vnitřních stěn v rozsahu do 100 %</t>
  </si>
  <si>
    <t>284</t>
  </si>
  <si>
    <t>978059531R00</t>
  </si>
  <si>
    <t>Odsekání a odebrání obkladů stěn z obkládaček vnitřních z jakýchkoliv materiálů, plochy přes 2 m2</t>
  </si>
  <si>
    <t>včetně otlučení podkladní omítky až na zdivo, 
včetně otlučení podkladní omítky až na zdivo,</t>
  </si>
  <si>
    <t>285</t>
  </si>
  <si>
    <t>97805Rpol</t>
  </si>
  <si>
    <t>Šetrné sejmutí kamenného obkladu, vč. očištění, naložení na palety, zabalení a odvozu do skladu v Plzni</t>
  </si>
  <si>
    <t>286</t>
  </si>
  <si>
    <t>97806Rpol</t>
  </si>
  <si>
    <t>Šetrné sejmutí kamenné dlažby, vč. očištění, naložení na palety, zabalení a odvozu do skladu v Plzni</t>
  </si>
  <si>
    <t>287</t>
  </si>
  <si>
    <t>97807Rpol</t>
  </si>
  <si>
    <t>Šetrná demontáž kamenného prahu, vč. očištění, naložení na palety, zabalení a odvozu do skladu v Plzni</t>
  </si>
  <si>
    <t>288</t>
  </si>
  <si>
    <t>97808Rpol</t>
  </si>
  <si>
    <t>Odborné sejmutí silně poškozených a nepůvodnícj prvků arkýře a následná ochrana arkýře proti poškoze, během provádění bouracích prací</t>
  </si>
  <si>
    <t>289</t>
  </si>
  <si>
    <t>97810</t>
  </si>
  <si>
    <t>Demontáž světelné rampy, vč. odvozu a likvidace</t>
  </si>
  <si>
    <t>290</t>
  </si>
  <si>
    <t>97820</t>
  </si>
  <si>
    <t>Demontáž pamětní desky, vč. odvozu a uložení</t>
  </si>
  <si>
    <t>291</t>
  </si>
  <si>
    <t>979054441R00</t>
  </si>
  <si>
    <t>Očištění vybouraných obrubníků, dlaždic dlaždic, desek nebo tvarovek s původním vyplněním spár kamenivem těženým</t>
  </si>
  <si>
    <t>krajníků, desek nebo panelů od spojovacího materiálu s odklizením a uložením očištěných hmot a spojovacího materiálu na skládku na vzdálenost do 10 m 
krajníků, desek nebo panelů od spojovacího materiálu s odklizením a uložením očištěných hmot a spojovacího materiálu na skládku na vzdálenost do 10 m</t>
  </si>
  <si>
    <t>Přesuny suti a vybouraných hmot</t>
  </si>
  <si>
    <t>292</t>
  </si>
  <si>
    <t>295</t>
  </si>
  <si>
    <t>296</t>
  </si>
  <si>
    <t>297</t>
  </si>
  <si>
    <t>R979990101R00</t>
  </si>
  <si>
    <t>906</t>
  </si>
  <si>
    <t>Poplatek za uložení, směsi betonu a cihel, skupina 17 01 01 a 17 01 02 z Katalogu odpadů, VČETNĚ DOPRAVY</t>
  </si>
  <si>
    <t>298</t>
  </si>
  <si>
    <t>R979990109R00</t>
  </si>
  <si>
    <t>907</t>
  </si>
  <si>
    <t>Poplatek za uložení, skleněné tvárnice, skupina 17 02 02 z Katalogu odpadů, VČETNĚ DOPRAVY</t>
  </si>
  <si>
    <t>299</t>
  </si>
  <si>
    <t>R979990111R00</t>
  </si>
  <si>
    <t>908</t>
  </si>
  <si>
    <t>Poplatek za uložení, tašky, stavební keramika, skupina 17 01 03 z Katalogu odpadů, VČETNĚ DOPRAVY</t>
  </si>
  <si>
    <t>300</t>
  </si>
  <si>
    <t>R979990162R00</t>
  </si>
  <si>
    <t>909</t>
  </si>
  <si>
    <t>Poplatek za uložení, dřevo+sklo, skupina 17 09 04 z Katalogu odpadů, VČETNĚ DOPRAVY</t>
  </si>
  <si>
    <t>301</t>
  </si>
  <si>
    <t>R979990201R00</t>
  </si>
  <si>
    <t>910</t>
  </si>
  <si>
    <t>Poplatek za uložení, azbestocementové výrobky, skupina 17 06 05 z Katalogu odpadů, VČETNĚ DOPRAVY</t>
  </si>
  <si>
    <t>302</t>
  </si>
  <si>
    <t>R979990210R00</t>
  </si>
  <si>
    <t>911</t>
  </si>
  <si>
    <t>Poplatek za likvidaci, nebezpečný odpad - holubí trus, VČETNĚ DOPRAVY</t>
  </si>
  <si>
    <t>Staveništní přesun hmot</t>
  </si>
  <si>
    <t>303</t>
  </si>
  <si>
    <t>999281111R00</t>
  </si>
  <si>
    <t>Přesun hmot pro opravy a údržbu objektů pro opravy a údržbu dosavadních objektů včetně vnějších plášťů  výšky do 25 m,</t>
  </si>
  <si>
    <t>oborů 801, 803, 811 a 812 
oborů 801, 803, 811 a 812 
oborů 801, 803, 811 a 812</t>
  </si>
  <si>
    <t>VN</t>
  </si>
  <si>
    <t>Vedlejší náklady</t>
  </si>
  <si>
    <t>304</t>
  </si>
  <si>
    <t>00530T</t>
  </si>
  <si>
    <t>Vyklizení objektu</t>
  </si>
  <si>
    <t xml:space="preserve">  SO 65-71-65.41</t>
  </si>
  <si>
    <t>Zdravotně technické instalace</t>
  </si>
  <si>
    <t>SO 65-71-65.41</t>
  </si>
  <si>
    <t>162251102</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</si>
  <si>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</si>
  <si>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20 do 50 m</t>
  </si>
  <si>
    <t>Poznámka k položce: Výkres. dokumentace: D22131_SO657165_01_2_108; D22131_SO657165_01_2_112; D22131_SO657165_01_2_113 
Poznámka k položce: Výkres. dokumentace: D22131_SO657165_01_2_108; D22131_SO657165_01_2_112; D22131_SO657165_01_2_113 
Poznámka k položce: Výkres. dokumentace: D22131_SO657165_01_2_108; D22131_SO657165_01_2_112; D22131_SO657165_01_2_113</t>
  </si>
  <si>
    <t>174151102</t>
  </si>
  <si>
    <t>Zásyp sypaninou z jakékoliv horniny strojně s uložením výkopku ve vrstvách se zhutněním v prostorách s omezeným pohybem stroje s urovnáním povrchu zásypu</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</si>
  <si>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</si>
  <si>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</si>
  <si>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</si>
  <si>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58331200</t>
  </si>
  <si>
    <t>štěrkopísek netříděný</t>
  </si>
  <si>
    <t>sk0001 - sk0002 KG SN4 DN150 ((11.3)*0.3*0.6)=2.034 [A] 
sk0101 - sk0102 KG SN4 DN150 ((1.1)*0.3*0.6)=0.198 [B] 
sk0103 - sk0104 KG SN4 DN150 ((3.2)*0.3*0.6)=0.576 [C] 
sk0105 - sk0106 KG SN4 DN150 ((3.7)*0.3*0.6)=0.666 [D] 
sk0107 - sk0108 KG SN4 DN150 ((2.7)*0.3*0.6)=0.486 [E] 
sk0109 - sk0110 KG SN4 DN150 ((3.1)*0.3*0.6)=0.558 [F] 
sk0111 - sk0112 KG SN4 DN150 ((3.55)*0.3*0.6)=0.639 [G] 
sk0112 - sk0113 KG SN4 DN100 ((0.85)*0.25*0.6)=0.128 [H] 
sk0114 - sk0115 KG SN4 DN100 ((3.67)*0.25*0.6)=0.551 [I] 
sk0201 - sk0202 KG SN4 DN150 ((1.89)*0.3*0.6)=0.340 [J] 
sk0301 - sk0302 KG SN4 DN100 ((0.2)*0.25*0.6)=0.030 [K] 
sk0402 - sk0403 KG SN4 DN125 ((1.1)*0.3*0.6)=0.198 [L] 
sk0501 - sk0502 KG SN4 DN125 ((2.14)*0.3*0.6)=0.385 [M] 
sk0601 - sk0602 KG SN4 DN100 ((1.64)*0.25*0.6)=0.246 [N] 
sk0701 - sk0702 KG SN4 DN100 ((1.41)*0.25*0.6)=0.212 [O] 
sk07a01 - sk07a02 KG SN4 DN100 ((0.2)*0.25*0.6)=0.030 [P] 
sk0801 - sk0802 KG SN4 DN100 ((1.41)*0.25*0.6)=0.212 [Q] 
sk0803 - sk0804 KG SN4 DN100 ((1.12)*0.25*0.6)=0.168 [R] 
sk08a01 - sk08a02 KG SN4 DN100 ((0.2)*0.25*0.6)=0.030 [S] 
sk1101 - sk1102 KG SN4 DN150 ((1.25)*0.3*0.6)=0.225 [T] 
sk1103 - sk1104 KG SN4 DN150 ((3.2)*0.3*0.6)=0.576 [U] 
sk1105 - sk1106 KG SN4 DN150 ((2.25)*0.3*0.6)=0.405 [V] 
sk1107 - sk1108 KG SN4 DN150 ((3.66)*0.3*0.6)=0.659 [W] 
sk1109 - sk1110 KG SN4 DN150 ((7.18)*0.3*0.6)=1.292 [X] 
sk1111 - sk1112 KG SN4 DN150 ((2.75)*0.3*0.6)=0.495 [Y] 
sk1113 - sk1114 KG SN4 DN150 ((1.5)*0.3*0.6)=0.270 [Z] 
sk1115 - sk1116 KG SN4 DN150 ((3.9)*0.3*0.6)=0.702 [AA] 
sk1201 - sk1202 KG SN4 DN100 ((2.87)*0.25*0.6)=0.431 [AB] 
sk1301 - sk1302 KG SN4 DN125 ((2.49)*0.3*0.6)=0.448 [AC] 
sk1401 - sk1402 KG SN4 DN100 ((1.92)*0.25*0.6)=0.288 [AD] 
sk14a01 - sk14a02 KG SN4 DN100 ((0.9)*0.25*0.6)=0.135 [AE] 
sk1501 - sk1502 KG SN4 DN100 ((1.96)*0.25*0.6)=0.294 [AF] 
sk1601 - sk1602 KG SN4 DN100 ((1.8)*0.25*0.6)=0.270 [AG] 
sk1701 - sk1702 KG SN4 DN125 ((1.66)*0.3*0.6)=0.299 [AH] 
sk1801 - sk1802 KG SN4 DN125 ((1.01)*0.3*0.6)=0.182 [AI] 
sk1901 - sk1902 KG SN4 DN150 ((2.67)*0.3*0.6)=0.481 [AJ] 
sk3001 - sk3002 KG SN4 DN150 ((5.54)*0.3*0.6)=0.997 [AK] 
sk3003 - sk3004 KG SN4 DN150 ((3.76)*0.3*0.6)=0.677 [AL] 
sk3101 - sk3102 KG SN4 DN150 ((4.81)*0.3*0.6)=0.866 [AM] 
sk3201 - sk3202 KG SN4 DN100 ((1.32)*0.25*0.6)=0.198 [AN] 
dk40a01 - dk40a02 KG SN4 DN100 ((3.7)*0.25*0.5)=0.463 [AO] 
dk00a01 - dk00a02 KG SN4 DN100 ((8.5)*0.25*0.5)=1.063 [AP] 
dk00b01 - dk00b02 KG SN4 DN100 ((0.5)*0.25*0.5)=0.063 [AQ] 
dk00c01 - dk00c02 KG SN4 DN100 ((0.5)*0.25*0.5)=0.063 [AR] 
mj01 0.03 ((0+0.6+0)*(0+0.6+0)*(0.3))=0.108 [AS] 
'Celkem: 'A2+B2+C2+D2+E2+F2+G2+H2+I2+J2+K2+L2+M2+N2+O2+P2+Q2+R2+S2+T2+U2+V2+W2+X2+Y2+Z2+AA2+AB2+AC2+AD2+AE2+AF2+AG2+AH2+AI2+AJ2+AK2+AL2+AM2+AN2+AO2+AP 
19.637*2.1 Přepočtené koeficientem množství=41.238 [AT] 
Celkem: 41.238=41.238 [AU]</t>
  </si>
  <si>
    <t>Poznámka k položce: Výkres. dokumentace: D22131_SO657165_01_2_108; D22131_SO657165_01_2_112; D22131_SO657165_01_2_113 
Poznámka k položce: Výkres. dokumentace: D22131_SO657165_01_2_108; D22131_SO657165_01_2_112; D22131_SO657165_01_2_113</t>
  </si>
  <si>
    <t>451572111</t>
  </si>
  <si>
    <t>Lože pod potrubí, stoky a drobné objekty v otevřeném výkopu z kameniva drobného těženého 0 až 4 mm</t>
  </si>
  <si>
    <t>139711111</t>
  </si>
  <si>
    <t>Vykopávky v uzavřených prostorech v hornině třídy těžitelnosti I skupiny 1 až 3 ručně</t>
  </si>
  <si>
    <t>Vykopávka v uzavřených prostorech ručně v hornině třídy těžitelnosti I skupiny 1 až 3</t>
  </si>
  <si>
    <t>Komunikace pozemní</t>
  </si>
  <si>
    <t>R596211001</t>
  </si>
  <si>
    <t>Rozebrání stávající dlažby chodníku před vstupem, po napojení čistící zóny na kanalizaci uvedení do původního stavu</t>
  </si>
  <si>
    <t>'využita rozebraná dlažba' 
dk40a01 - dk40a02 KG SN4 DN100 ((3.7)*0.7)=2.590 [A] 
dk00a01 - dk00a02 KG SN4 DN100 ((8.5)*0.7)=5.950 [B] 
dk00b01 - dk00b02 KG SN4 DN100 ((0.5)*0.7)=0.350 [C] 
dk00c01 - dk00c02 KG SN4 DN100 ((0.5)*0.7)=0.350 [D] 
Celkem: 2.59+5.95+0.35+0.35=9.240 [E]</t>
  </si>
  <si>
    <t>Poznámka k položce: Výkres. dokumentace: D22131_SO657165_01_2_110 
Poznámka k položce: Výkres. dokumentace: D22131_SO657165_01_2_110 
Poznámka k položce: Výkres. dokumentace: D22131_SO657165_01_2_110</t>
  </si>
  <si>
    <t>Úpravy povrchů, podlahy a osazování výplní</t>
  </si>
  <si>
    <t>612135101</t>
  </si>
  <si>
    <t>Hrubá výplň rýh maltou jakékoli šířky rýhy ve stěnách</t>
  </si>
  <si>
    <t>SV (3*1.2 + 0.7+2.5+4.0+1.2+0.6)*0.07=0.882 [A] 
SK (4.0+1.2+0.6 + 2.0 + 1.0 + 1.9+2.4 + 0.4+3.5)*0.07=1.190 [B] 
SV+TV (1.4 + 0.6 + 1.4+1.2 + 1.4+1.2 + 0.6 + 2*0.6)*0.15=1.350 [C] 
SK (0.5 + 0.5)*0.15=0.150 [D] 
150x150 (6.25+6.25+6.25 + 3.25+0)*0.15=3.300 [E] 
250x500 (6.25+3.5)*0.5=4.875 [F] 
Celkem: 0.882+1.19+1.35+0.15+3.3+4.875=11.747 [G]</t>
  </si>
  <si>
    <t>617321141</t>
  </si>
  <si>
    <t>Omítka vápenocementová vnitřních ploch nanášená ručně dvouvrstvá, tloušťky jádrové omítky do 10 mm a tloušťky štuku do 3 mm štuková uzavřených nebo omezených pr</t>
  </si>
  <si>
    <t>Omítka vápenocementová vnitřních ploch nanášená ručně dvouvrstvá, tloušťky jádrové omítky do 10 mm a tloušťky štuku do 3 mm štuková uzavřených nebo omezených prostor světlíků nebo výtahových šachet</t>
  </si>
  <si>
    <t>VS (0.5*0.3 + (2*0.5+2*0.3)*0.15)*4=1.560 [A] 
Celkem: 1.56=1.560 [B]</t>
  </si>
  <si>
    <t>985131111</t>
  </si>
  <si>
    <t>Očištění ploch stěn, rubu kleneb a podlah tlakovou vodou</t>
  </si>
  <si>
    <t>VŠ (4*0.4*1.4 + 0.4*0.4)=2.400 [A] 
Celkem: 2.4=2.400 [B]</t>
  </si>
  <si>
    <t>985139111</t>
  </si>
  <si>
    <t>Očištění ploch Příplatek k cenám za práci ve stísněném prostoru</t>
  </si>
  <si>
    <t>985139112</t>
  </si>
  <si>
    <t>Očištění ploch Příplatek k cenám za plochu do 10 m2 jednotlivě</t>
  </si>
  <si>
    <t>985311111</t>
  </si>
  <si>
    <t>Reprofilace betonu sanačními maltami na cementové bázi ručně stěn, tloušťky do 10 mm</t>
  </si>
  <si>
    <t>985311911</t>
  </si>
  <si>
    <t>Reprofilace betonu sanačními maltami na cementové bázi ručně Příplatek k cenám za práci ve stísněném prostoru</t>
  </si>
  <si>
    <t>985311912</t>
  </si>
  <si>
    <t>Reprofilace betonu sanačními maltami na cementové bázi ručně Příplatek k cenám za plochu do 10 m2 jednotlivě</t>
  </si>
  <si>
    <t>985323111</t>
  </si>
  <si>
    <t>Spojovací můstek reprofilovaného betonu na cementové bázi, tloušťky 1 mm</t>
  </si>
  <si>
    <t>985323911</t>
  </si>
  <si>
    <t>Spojovací můstek reprofilovaného betonu Příplatek k cenám za práci ve stísněném prostoru</t>
  </si>
  <si>
    <t>985323912</t>
  </si>
  <si>
    <t>Spojovací můstek reprofilovaného betonu Příplatek k cenám za plochu do 10 m2 jednotlivě</t>
  </si>
  <si>
    <t>Izolace proti vodě, vlhkosti a plynům</t>
  </si>
  <si>
    <t>R711X603</t>
  </si>
  <si>
    <t>těsnicí manžeta pro prostup potrubí DN110 s asfaltovou manžetou</t>
  </si>
  <si>
    <t>Poznámka k položce: Těsnicí manžeta pro prostup potrubí DN110 s asfaltovou manžetou (Těsnicí manžeta pro prostup potrubí (plast, litina, ocel) pr.110-115mm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 
Poznámka k položce: Těsnicí manžeta pro prostup potrubí DN110 s asfaltovou manžetou (Těsnicí manžeta pro prostup potrubí (plast, litina, ocel) pr.110-115mm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</si>
  <si>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R711X604</t>
  </si>
  <si>
    <t>těsnicí manžeta pro prostup potrubí DN125 s asfaltovou manžetou</t>
  </si>
  <si>
    <t>Poznámka k položce: Těsnicí manžeta pro prostup potrubí DN125 s asfaltovou manžetou (Těsnicí manžeta pro prostup potrubí (plast, litina, ocel) pr.125-130mm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 
Poznámka k položce: Těsnicí manžeta pro prostup potrubí DN125 s asfaltovou manžetou (Těsnicí manžeta pro prostup potrubí (plast, litina, ocel) pr.125-130mm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</si>
  <si>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R711X605</t>
  </si>
  <si>
    <t>těsnicí manžeta pro prostup potrubí DN160 s asfaltovou manžetou</t>
  </si>
  <si>
    <t>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 
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</si>
  <si>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R711X606</t>
  </si>
  <si>
    <t>Montáž těsnicí manžeta pro prostup potrubí DN160 s asfaltovou manžetou</t>
  </si>
  <si>
    <t>8=8.000 [A] 
3=3.000 [B] 
15=15.000 [C] 
Celkem: 8+3+15=26.000 [D]</t>
  </si>
  <si>
    <t>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 
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 
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</si>
  <si>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713463211</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</si>
  <si>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</si>
  <si>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do 50 mm</t>
  </si>
  <si>
    <t>svp pprct 8.4 (0.3+2.2+0.1+2.9+1.6+13.3+4.9)=25.300 [A] 
svp pprct d40 (10.3 + 0.6+5.6+0.4+2*1.4+0.6+3.0+1.1 + 4.6+4.0+0.4+0.7+6.75+3.5+1.0+3.5 + 0)=48.850 [B] 
svp pprct d32 (4.9+2.5+1.7+1.1+0.6+0.3 + 5.3+6.75+1.0+2.1+0.5+0.3 + 5.6+1.1+6.75+1.2+3.5+0.6+0.3 + 11.9+3.5+5.55+0.3)=67.350 [C] 
tvp pprct d32 (0.3+0.6+1.0+1.6+2.5+15.8)=21.800 [D] 
svp pprct 44.04 (8.2+1.8 + 4.8+1.4+0.3 + 3.6+1.4+0.3 + 2.5+2.2+2.5+0.3 + 1.1+1.2+0.3)=31.900 [E] 
tvp pprct 44.04 (4.0+3.9+0.8+0.5+1.4+0.3 + 4.2+3.8+0.9+0.5+1.4+0.3)=22.000 [F] 
cvp pprct d20 (0.3+0.6+1.0+1.6+2.5+15.8)=21.800 [G] 
cvp pprct d20 (4.0+3.9+0.4 + 4.2+3.8+0.4)=16.700 [H] 
sv pprct d32 (0.3+0.6 + 2.1+1.2+1.2 + 1.8+0.8+1.2+0.7 + 1.0+0.3)=11.200 [I] 
tv pprct d32 (1.0+0.3)=1.300 [J] 
sv pprct 44.04 (2.5+0.7+0.3+1.9+1.2+2.6+11.9+1.2+0.5+0.3 + 0.9 + 1.2+0.4+1.0+4.9 + 0.3+1.3+2.6+0.6 + 0.9+4.0+1.1+0.7+3*0.6+3*0.3)=45.700 [K] 
tv pprct 44.04 (0.3+0.7+2.5 + 0.6 + 0.3+1.2+0.7 + 0.3+1.2+0.6)=8.400 [L] 
sv pprct d20 (4*0.5+4*0.3 + 0.7+0.8+0.6+1.1+2.8+2*0.3 + 0.9+1.6+0.7+2*0.4+3*1.2+7*0.3 + 2.7+1.9+2*1.3+3*1.2+4*0.3 + 0)=31.500 [M] 
sv pprct d20 (0 + 2*0.3 + 3*0.3)=1.500 [N] 
tv pprct d20 (1.4+2*0.3 + 0.4+1.2+0.3+2.2+10.7+2.3+1.2+0.3 + 0.5+0.6+1.2+0.3+1.7+7.9+1.5+0.6+1.2+0.3 + 0.3 + 2*0.3)=37.300 [O] 
mv pprct d20 (0.6+0.3 + 1.6+2*0.3 + 1.3+2*0.3)=5.000 [P] 
Celkem: 25.3+48.85+67.35+21.8+31.9+22+21.8+16.7+11.2+1.3+45.7+8.4+31.5+1.5+37.3+5=397.600 [Q]</t>
  </si>
  <si>
    <t>63154530</t>
  </si>
  <si>
    <t>pouzdro izolační potrubní z minerální vlny s Al fólií max. 250/100°C 22/30mm</t>
  </si>
  <si>
    <t>cvp pprct d20 (0.3+0.6+1.0+1.6+2.5+15.8)=21.800 [A] 
cvp pprct d20 (4.0+3.9+0.4 + 4.2+3.8+0.4)=16.700 [B] 
sv pprct d20 (4*0.5+4*0.3 + 0.7+0.8+0.6+1.1+2.8+2*0.3 + 0.9+1.6+0.7+2*0.4+3*1.2+7*0.3 + 2.7+1.9+2*1.3+3*1.2+4*0.3 + 0)=31.500 [C] 
sv pprct d20 (0 + 2*0.3 + 3*0.3)=1.500 [D] 
tv pprct d20 (1.4+2*0.3 + 0.4+1.2+0.3+2.2+10.7+2.3+1.2+0.3 + 0.5+0.6+1.2+0.3+1.7+7.9+1.5+0.6+1.2+0.3 + 0.3 + 2*0.3)=37.300 [E] 
mv pprct d20 (0.6+0.3 + 1.6+2*0.3 + 1.3+2*0.3)=5.000 [F] 
Celkem: 21.8+16.7+31.5+1.5+37.3+5=113.800 [G] 
113.8*1.1 Přepočtené koeficientem množství=125.180 [H] 
Celkem: 125.18=125.180 [I]</t>
  </si>
  <si>
    <t>63154531</t>
  </si>
  <si>
    <t>pouzdro izolační potrubní z minerální vlny s Al fólií max. 250/100°C 28/30mm</t>
  </si>
  <si>
    <t>svp pprct 44.04 (8.2+1.8 + 4.8+1.4+0.3 + 3.6+1.4+0.3 + 2.5+2.2+2.5+0.3 + 1.1+1.2+0.3)=31.900 [A] 
tvp pprct 44.04 (4.0+3.9+0.8+0.5+1.4+0.3 + 4.2+3.8+0.9+0.5+1.4+0.3)=22.000 [B] 
sv pprct 44.04 (2.5+0.7+0.3+1.9+1.2+2.6+11.9+1.2+0.5+0.3 + 0.9 + 1.2+0.4+1.0+4.9 + 0.3+1.3+2.6+0.6 + 0.9+4.0+1.1+0.7+3*0.6+3*0.3)=45.700 [C] 
tv pprct 44.04 (0.3+0.7+2.5 + 0.6 + 0.3+1.2+0.7 + 0.3+1.2+0.6)=8.400 [D] 
Celkem: 31.9+22+45.7+8.4=108.000 [E] 
108*1.1 Přepočtené koeficientem množství=118.800 [F] 
Celkem: 118.8=118.800 [G]</t>
  </si>
  <si>
    <t>63154532</t>
  </si>
  <si>
    <t>pouzdro izolační potrubní z minerální vlny s Al fólií max. 250/100°C 35/30mm</t>
  </si>
  <si>
    <t>svp pprct d32 (4.9+2.5+1.7+1.1+0.6+0.3 + 5.3+6.75+1.0+2.1+0.5+0.3 + 5.6+1.1+6.75+1.2+3.5+0.6+0.3 + 11.9+3.5+5.55+0.3)=67.350 [A] 
tvp pprct d32 (0.3+0.6+1.0+1.6+2.5+15.8)=21.800 [B] 
sv pprct d32 (0.3+0.6 + 2.1+1.2+1.2 + 1.8+0.8+1.2+0.7 + 1.0+0.3)=11.200 [C] 
tv pprct d32 (1.0+0.3)=1.300 [D] 
Celkem: 67.35+21.8+11.2+1.3=101.650 [E] 
101.65*1.1 Přepočtené koeficientem množství=111.815 [F] 
Celkem: 111.815=111.815 [G]</t>
  </si>
  <si>
    <t>63154533</t>
  </si>
  <si>
    <t>pouzdro izolační potrubní z minerální vlny s Al fólií max. 250/100°C 42/30mm</t>
  </si>
  <si>
    <t>'svp pprct d40 (10,3 + 0,6+5,6+0,4+2*1,4+0,6+3,0+1,1 + 4,6+4,0+0,4+0,7+6,75+3,5+1,0+3,5 + 0)' 
48.85*1.1 Přepočtené koeficientem množství=53.735 [A] 
Celkem: 53.735=53.735 [B]</t>
  </si>
  <si>
    <t>63154014</t>
  </si>
  <si>
    <t>pouzdro izolační potrubní z minerální vlny s Al fólií max. 250/100°C 54/30mm</t>
  </si>
  <si>
    <t>'svp pprct d50 (0,3+2,2+0,1+2,9+1,6+13,3+4,9)' 
25.3*1.1 Přepočtené koeficientem množství=27.830 [A] 
Celkem: 27.83=27.830 [B]</t>
  </si>
  <si>
    <t>713471212</t>
  </si>
  <si>
    <t>Montáž izolace tepelné potrubí, ohybů, přírub, armatur nebo tvarovek snímatelnými pouzdry s vrstvenou izolací s upevněním na suchý zip (izolační materiál ve spe</t>
  </si>
  <si>
    <t>Montáž izolace tepelné potrubí, ohybů, přírub, armatur nebo tvarovek snímatelnými pouzdry s vrstvenou izolací s upevněním na suchý zip (izolační materiál ve specifikaci) armatur</t>
  </si>
  <si>
    <t>CV 1=1.000 [A] 
CV 1=1.000 [B] 
SV 1=1.000 [C] 
TV 1=1.000 [D] 
Celkem: 1+1+1+1=4.000 [E]</t>
  </si>
  <si>
    <t>28377650</t>
  </si>
  <si>
    <t>izolace tepelná vrstvená pro uzavírací ventily s povrchovou teplotou do 150°C DN 32</t>
  </si>
  <si>
    <t>CV 1=1.000 [A] 
SV 1=1.000 [B] 
TV 1=1.000 [C] 
Celkem: 1+1+1=3.000 [D]</t>
  </si>
  <si>
    <t>63154924</t>
  </si>
  <si>
    <t>izolace pro redukční ventily DN 32</t>
  </si>
  <si>
    <t>CV 1=1.000 [A] 
Celkem: 1=1.000 [B]</t>
  </si>
  <si>
    <t>Zdravotechnika - vnitřní kanalizace</t>
  </si>
  <si>
    <t>721110806</t>
  </si>
  <si>
    <t>Demontáž potrubí z kameninových trub normálních nebo kyselinovzdorných přes 100 do DN 200</t>
  </si>
  <si>
    <t>stáv. kanalizace (7.2+2.7 + 5.0)=14.900 [A] 
Celkem: 14.9=14.900 [B]</t>
  </si>
  <si>
    <t>Poznámka k položce: Výkres. dokumentace: D22131_SO657165_01_2_106; D22131_SO657165_01_2_107 
Poznámka k položce: Výkres. dokumentace: D22131_SO657165_01_2_106; D22131_SO657165_01_2_107 
Poznámka k položce: Výkres. dokumentace: D22131_SO657165_01_2_106; D22131_SO657165_01_2_107</t>
  </si>
  <si>
    <t>721110961</t>
  </si>
  <si>
    <t>Opravy odpadního potrubí kameninového propojení dosavadního potrubí DN 100</t>
  </si>
  <si>
    <t>napojení nové SK (1)=1.000 [A] 
Celkem: 1=1.000 [B]</t>
  </si>
  <si>
    <t>721110962</t>
  </si>
  <si>
    <t>Opravy odpadního potrubí kameninového propojení dosavadního potrubí DN 125</t>
  </si>
  <si>
    <t>napojení nové SK (1+1+1 + 4)=7.000 [A] 
Celkem: 7=7.000 [B]</t>
  </si>
  <si>
    <t>721110963</t>
  </si>
  <si>
    <t>Opravy odpadního potrubí kameninového propojení dosavadního potrubí DN 150</t>
  </si>
  <si>
    <t>napojení nové SK (2)=2.000 [A] 
Celkem: 2=2.000 [B]</t>
  </si>
  <si>
    <t>721140802</t>
  </si>
  <si>
    <t>Demontáž potrubí z litinových trub odpadních nebo dešťových do DN 100</t>
  </si>
  <si>
    <t>stáv. kanalizace (6.55+3.55+3.6 + 6.55+0 + 6.55+0 + 6.55+3.55+3.6 + 2*0.66)=41.820 [A] 
Celkem: 41.82=41.820 [B]</t>
  </si>
  <si>
    <t>721140905</t>
  </si>
  <si>
    <t>Opravy odpadního potrubí litinového vsazení odbočky do potrubí DN 100</t>
  </si>
  <si>
    <t>čistící zóna 2=2.000 [A] 
Celkem: 2=2.000 [B]</t>
  </si>
  <si>
    <t>721140915</t>
  </si>
  <si>
    <t>Opravy odpadního potrubí litinového propojení dosavadního potrubí DN 100</t>
  </si>
  <si>
    <t>721140917</t>
  </si>
  <si>
    <t>Opravy odpadního potrubí litinového propojení dosavadního potrubí DN 150</t>
  </si>
  <si>
    <t>napojení nové SK (1+1+1)=3.000 [A] 
Celkem: 3=3.000 [B]</t>
  </si>
  <si>
    <t>721173401</t>
  </si>
  <si>
    <t>Potrubí z trub PVC SN4 svodné (ležaté) DN 110</t>
  </si>
  <si>
    <t>KG SN4 DN100 (0.85)=0.850 [A] 
KG SN4 DN100 (0.7)=0.700 [B] 
KG SN4 DN100 (3.67)=3.670 [C] 
KG SN4 DN100 (0.2+1.26)=1.460 [D] 
KG SN4 DN100 (1.64+1.16)=2.800 [E] 
KG SN4 DN100 (1.41+1.42)=2.830 [F] 
KG SN4 DN100 (0.2)=0.200 [G] 
KG SN4 DN100 (1.41)=1.410 [H] 
KG SN4 DN100 (0.86)=0.860 [I] 
KG SN4 DN100 (1.12)=1.120 [J] 
KG SN4 DN100 (0.69+1.29)=1.980 [K] 
KG SN4 DN100 (0.2+1.37)=1.570 [L] 
KG SN4 DN100 (2.87+1.24)=4.110 [M] 
KG SN4 DN100 (1.92+1.15)=3.070 [N] 
KG SN4 DN100 (0.9+1.17)=2.070 [O] 
KG SN4 DN100 (1.96+1.09)=3.050 [P] 
KG SN4 DN100 (1.8+1.08)=2.880 [Q] 
KG SN4 DN100 (1.32+0.4)=1.720 [R] 
KG SN4 DN100 (3.7+0.5)=4.200 [S] 
KG SN4 DN100 (8.5+0.5)=9.000 [T] 
KG SN4 DN100 (0.5+0.5)=1.000 [U] 
KG SN4 DN100 (0.5+0.5)=1.000 [V] 
Celkem: 0.85+0.7+3.67+1.46+2.8+2.83+0.2+1.41+0.86+1.12+1.98+1.57+4.11+3.07+2.07+3.05+2.88+1.72+4.2+9+1+1=51.550 [W]</t>
  </si>
  <si>
    <t>721173402</t>
  </si>
  <si>
    <t>Potrubí z trub PVC SN4 svodné (ležaté) DN 125</t>
  </si>
  <si>
    <t>KG SN4 DN125 (0.5)=0.500 [A] 
KG SN4 DN125 (1.1+1.2)=2.300 [B] 
KG SN4 DN125 (2.14)=2.140 [C] 
KG SN4 DN125 (2.49)=2.490 [D] 
KG SN4 DN125 (0.95+1.14)=2.090 [E] 
KG SN4 DN125 (1.66+1.05)=2.710 [F] 
KG SN4 DN125 (1.01+0)=1.010 [G] 
Celkem: 0.5+2.3+2.14+2.49+2.09+2.71+1.01=13.240 [H]</t>
  </si>
  <si>
    <t>721173403</t>
  </si>
  <si>
    <t>Potrubí z trub PVC SN4 svodné (ležaté) DN 160</t>
  </si>
  <si>
    <t>28611608</t>
  </si>
  <si>
    <t>čistící kus kanalizační PVC DN 160</t>
  </si>
  <si>
    <t>RŠ 2=2.000 [A] 
Celkem: 2=2.000 [B]</t>
  </si>
  <si>
    <t>Poznámka k položce: Výkres. dokumentace: D22131_SO657165_01_2_112; D22131_SO657165_01_2_113 
Poznámka k položce: Výkres. dokumentace: D22131_SO657165_01_2_112; D22131_SO657165_01_2_113</t>
  </si>
  <si>
    <t>721174004</t>
  </si>
  <si>
    <t>Potrubí z trub polypropylenových svodné (ležaté) DN 75</t>
  </si>
  <si>
    <t>SK HT DN 70 (0 + 4.1 + 3.6)=7.700 [A] 
Celkem: 7.7=7.700 [B]</t>
  </si>
  <si>
    <t>721174005</t>
  </si>
  <si>
    <t>Potrubí z trub polypropylenových svodné (ležaté) DN 110</t>
  </si>
  <si>
    <t>aktualizace 2023 SK HT DN 100 43.6=43.600 [A] 
Celkem: 43.6=43.600 [B]</t>
  </si>
  <si>
    <t>721174024</t>
  </si>
  <si>
    <t>Potrubí z trub polypropylenových odpadní (svislé) DN 75</t>
  </si>
  <si>
    <t>SK HT DN 70 (3.3 + 1.7 + 6.2+3.8)=15.000 [A] 
Celkem: 15=15.000 [B]</t>
  </si>
  <si>
    <t>721174025</t>
  </si>
  <si>
    <t>Potrubí z trub polypropylenových odpadní (svislé) DN 110</t>
  </si>
  <si>
    <t>aktualizace 2023 SK HT DN 100 58.3=58.300 [A] 
Celkem: 58.3=58.300 [B]</t>
  </si>
  <si>
    <t>721174026</t>
  </si>
  <si>
    <t>Potrubí z trub polypropylenových odpadní (svislé) DN 125</t>
  </si>
  <si>
    <t>SK HT DN 125 (10.7)=10.700 [A] 
Celkem: 10.7=10.700 [B]</t>
  </si>
  <si>
    <t>28615602</t>
  </si>
  <si>
    <t>čistící tvarovka odpadní pro vysoké teploty HTRE DN 75</t>
  </si>
  <si>
    <t>SK HT DN 70 (2)=2.000 [A] 
Celkem: 2=2.000 [B]</t>
  </si>
  <si>
    <t>28615603</t>
  </si>
  <si>
    <t>čistící tvarovka odpadní pro vysoké teploty HTRE DN 110</t>
  </si>
  <si>
    <t>SK HT DN 100 (2+1+1+1+1 + 1+1+1+1)=10.000 [A] 
Celkem: 10=10.000 [B]</t>
  </si>
  <si>
    <t>28615604</t>
  </si>
  <si>
    <t>čistící tvarovka odpadní pro vysoké teploty HTRE DN 125</t>
  </si>
  <si>
    <t>SK HT DN 125 (1)=1.000 [A] 
Celkem: 1=1.000 [B]</t>
  </si>
  <si>
    <t>28615689</t>
  </si>
  <si>
    <t>zátka hrdlová odpadní HTM DN 50</t>
  </si>
  <si>
    <t>28615690</t>
  </si>
  <si>
    <t>zátka hrdlová odpadní HTM DN 75</t>
  </si>
  <si>
    <t>28615691</t>
  </si>
  <si>
    <t>zátka hrdlová odpadní HTM DN 110</t>
  </si>
  <si>
    <t>721174041</t>
  </si>
  <si>
    <t>Potrubí z trub polypropylenových připojovací DN 32</t>
  </si>
  <si>
    <t>SK HT DN 32 (6.0 + 0)=6.000 [A] 
Celkem: 6=6.000 [B]</t>
  </si>
  <si>
    <t>721174042</t>
  </si>
  <si>
    <t>Potrubí z trub polypropylenových připojovací DN 40</t>
  </si>
  <si>
    <t>SK HT DN 40 (4.3+0.3 + 3.1+0.4+3.1+0.9+5*0.3 + 2.4+0.3 + 0  -  3.5)=12.800 [A] 
Celkem: 12.8=12.800 [B]</t>
  </si>
  <si>
    <t>721174043</t>
  </si>
  <si>
    <t>Potrubí z trub polypropylenových připojovací DN 50</t>
  </si>
  <si>
    <t>SK HT DN 50 (1.3 + 1.3 + 1.3 + 1.3)=5.200 [A] 
SK HT DN 50 (1.2+2*0.3 + 3.4+1.3+2*0.3 + 1.9+0.3 + 1.2+2*0.3 + 3.3+4*0.3 + 0.4+0.3 + 0.6+0.3 + 0.6+0.3  +  4.2)=22.300 [B] 
Celkem: 5.2+22.3=27.500 [C]</t>
  </si>
  <si>
    <t>721174044</t>
  </si>
  <si>
    <t>Potrubí z trub polypropylenových připojovací DN 75</t>
  </si>
  <si>
    <t>aktualizace 2023 SK HT DN 70 3.5=3.500 [A] 
Celkem: 3.5=3.500 [B]</t>
  </si>
  <si>
    <t>721174045</t>
  </si>
  <si>
    <t>Potrubí z trub polypropylenových připojovací DN 110</t>
  </si>
  <si>
    <t>SK HT DN 100 (2.7+2*0.3 + 1.3+2*0.3 + 2.3+3*0.3 + 0.4+0.3 + 1.3+0.3 + 0.7+0.3 + 2.3+2*0.3 + 0.9+0.3 + 0.6+0.3 + 2.1+2*0.3)=19.400 [A] 
Celkem: 19.4=19.400 [B]</t>
  </si>
  <si>
    <t>721194104</t>
  </si>
  <si>
    <t>Vyměření přípojek na potrubí vyvedení a upevnění odpadních výpustek DN 40</t>
  </si>
  <si>
    <t>SK HT DN 40 (6)=6.000 [A] 
Celkem: 6=6.000 [B]</t>
  </si>
  <si>
    <t>R55161X01</t>
  </si>
  <si>
    <t>vodní zápachový uzávěr DN40</t>
  </si>
  <si>
    <t>Poznámka k položce: sifon kondenzační; PP; DN40 x 5/4' příp. d 12-18mm; odpad vodorovný; vodní zápach. uzávěrka, čisticí vložka, mechanický zápach. uzávěr Výkres. dokumentace: D22131_SO657165_01_2_112; D22131_SO657165_01_2_113 
Poznámka k položce: sifon kondenzační; PP; DN40 x 5/4' příp. d 12-18mm; odpad vodorovný; vodní zápach. uzávěrka, čisticí vložka, mechanický zápach. uzávěr Výkres. dokumentace: D22131_SO657165_01_2_112; D22131_SO657165_01_2_113</t>
  </si>
  <si>
    <t>721194105</t>
  </si>
  <si>
    <t>Vyměření přípojek na potrubí vyvedení a upevnění odpadních výpustek DN 50</t>
  </si>
  <si>
    <t>SK HT DN 50 (13-1)=12.000 [A] 
Celkem: 12=12.000 [B]</t>
  </si>
  <si>
    <t>721194107</t>
  </si>
  <si>
    <t>Vyměření přípojek na potrubí vyvedení a upevnění odpadních výpustek DN 70</t>
  </si>
  <si>
    <t>SK HT DN 70 (1)=1.000 [A] 
Celkem: 1=1.000 [B]</t>
  </si>
  <si>
    <t>721194109</t>
  </si>
  <si>
    <t>Vyměření přípojek na potrubí vyvedení a upevnění odpadních výpustek DN 110</t>
  </si>
  <si>
    <t>SK HT DN 100 (16)=16.000 [A] 
Celkem: 16=16.000 [B]</t>
  </si>
  <si>
    <t>721211422</t>
  </si>
  <si>
    <t>Podlahové vpusti se svislým odtokem DN 50/75/110 mřížka nerez 138x138</t>
  </si>
  <si>
    <t>1PP 4=4.000 [A] 
1NP 1=1.000 [B] 
Celkem: 4+1=5.000 [C]</t>
  </si>
  <si>
    <t>Poznámka k položce: Výkres. dokumentace: D22131_SO657165_01_2_109 
Poznámka k položce: Výkres. dokumentace: D22131_SO657165_01_2_109 
Poznámka k položce: Výkres. dokumentace: D22131_SO657165_01_2_109</t>
  </si>
  <si>
    <t>721212125</t>
  </si>
  <si>
    <t>Odtokové sprchové žlaby se zápachovou uzávěrkou a krycím roštem délky 900 mm</t>
  </si>
  <si>
    <t>721273153</t>
  </si>
  <si>
    <t>Ventilační hlavice z polypropylenu (PP) DN 110</t>
  </si>
  <si>
    <t>Poznámka k položce: Výkres. dokumentace: D22131_SO657165_01_2_112; D22131_SO657165_01_2_113 
Poznámka k položce: Výkres. dokumentace: D22131_SO657165_01_2_112; D22131_SO657165_01_2_113 
Poznámka k položce: Výkres. dokumentace: D22131_SO657165_01_2_112; D22131_SO657165_01_2_113</t>
  </si>
  <si>
    <t>721274121</t>
  </si>
  <si>
    <t>Ventily přivzdušňovací odpadních potrubí vnitřní od DN 32 do DN 50</t>
  </si>
  <si>
    <t>721274122</t>
  </si>
  <si>
    <t>Ventily přivzdušňovací odpadních potrubí vnitřní DN 70</t>
  </si>
  <si>
    <t>Poznámka k položce: 37 l/s Výkres. dokumentace: D22131_SO657165_01_2_112; D22131_SO657165_01_2_113 
Poznámka k položce: 37 l/s Výkres. dokumentace: D22131_SO657165_01_2_112; D22131_SO657165_01_2_113 
Poznámka k položce: 37 l/s Výkres. dokumentace: D22131_SO657165_01_2_112; D22131_SO657165_01_2_113</t>
  </si>
  <si>
    <t>721274123</t>
  </si>
  <si>
    <t>Ventily přivzdušňovací odpadních potrubí vnitřní DN 100</t>
  </si>
  <si>
    <t>721300942</t>
  </si>
  <si>
    <t>Pročištění lapačů střešních splavenin</t>
  </si>
  <si>
    <t>998721102</t>
  </si>
  <si>
    <t>Přesun hmot pro vnitřní kanalizace stanovený z hmotnosti přesunovaného materiálu vodorovná dopravní vzdálenost do 50 m v objektech výšky přes 6 do 12 m</t>
  </si>
  <si>
    <t>1.883=1.883 [A]</t>
  </si>
  <si>
    <t>R721241102R01</t>
  </si>
  <si>
    <t>Lapače střešních splavenin litinové DN 100</t>
  </si>
  <si>
    <t>R721X921</t>
  </si>
  <si>
    <t>Stavební připravenost</t>
  </si>
  <si>
    <t>152=152.000 [A]</t>
  </si>
  <si>
    <t>Poznámka k položce: vysekání drážek, jádrové vrtání, příprava drážek v podlaze, výkop podlahy pro vedení potrubí v zásypu klenby, atd. 
Poznámka k položce: vysekání drážek, jádrové vrtání, příprava drážek v podlaze, výkop podlahy pro vedení potrubí v zásypu klenby, atd. 
Poznámka k položce: vysekání drážek, jádrové vrtání, příprava drážek v podlaze, výkop podlahy pro vedení potrubí v zásypu klenby, atd.</t>
  </si>
  <si>
    <t>R721X925</t>
  </si>
  <si>
    <t>Napojení čistící zóny na kanalizaci s ohledem na skutečný stav konstrukcí vstupu - například prostupy izolací, betonovou deskou atd.</t>
  </si>
  <si>
    <t>R721X927</t>
  </si>
  <si>
    <t>Napojení klempířských prvků na kanalizační potrubí pod zaatikovým žlabem, vyžadována vodotěsnost spoje</t>
  </si>
  <si>
    <t>Poznámka k položce: Výkres. dokumentace: D22131_SO657165_01_2_111; D22131_SO657165_01_2_112; D22131_SO657165_01_2_113 
Poznámka k položce: Výkres. dokumentace: D22131_SO657165_01_2_111; D22131_SO657165_01_2_112; D22131_SO657165_01_2_113 
Poznámka k položce: Výkres. dokumentace: D22131_SO657165_01_2_111; D22131_SO657165_01_2_112; D22131_SO657165_01_2_113</t>
  </si>
  <si>
    <t>Zdravotechnika - vnitřní vodovod</t>
  </si>
  <si>
    <t>722110114</t>
  </si>
  <si>
    <t>Potrubí z litinových trub přírubových tlakových DN 80</t>
  </si>
  <si>
    <t>VŠ (0.4+1.4)=1.800 [A] 
Celkem: 1.8=1.800 [B]</t>
  </si>
  <si>
    <t>Poznámka k položce: Výkres. dokumentace: D22131_SO657165_01_2_103; D22131_SO657165_01_2_105 
Poznámka k položce: Výkres. dokumentace: D22131_SO657165_01_2_103; D22131_SO657165_01_2_105 
Poznámka k položce: Výkres. dokumentace: D22131_SO657165_01_2_103; D22131_SO657165_01_2_105</t>
  </si>
  <si>
    <t>722110924</t>
  </si>
  <si>
    <t>Opravy vodovodního potrubí litinového přírubového propojení dosavadního potrubí do DN 80</t>
  </si>
  <si>
    <t>VŠ (1)=1.000 [A] 
Celkem: 1=1.000 [B]</t>
  </si>
  <si>
    <t>722130801</t>
  </si>
  <si>
    <t>Demontáž potrubí z ocelových trubek pozinkovaných závitových do DN 25</t>
  </si>
  <si>
    <t>stáv. rozvody (2.2+0.4+0.8+0.6+0.3 + 1.2+3.3+2*2.0+2*0.9 + 3.9+0.8+4+0.4+4*1.0 + 2.7+2.4+1.1+2*0.6*2*1.2+1.5+6*1.0 + 0.7+0.3+1.0+2.7+1.0 + 0)=49.980 [A] 
stáv. rozvody (0 + 6.55+1.9+1.0 + 3.9+1.9+1.0+3.0 + 9.9+1.0 + 0)=30.150 [B] 
Celkem: 49.98+30.15=80.130 [C]</t>
  </si>
  <si>
    <t>Poznámka k položce: Výkres. dokumentace: D22131_SO657165_01_2_102 
Poznámka k položce: Výkres. dokumentace: D22131_SO657165_01_2_102 
Poznámka k položce: Výkres. dokumentace: D22131_SO657165_01_2_102</t>
  </si>
  <si>
    <t>722130802</t>
  </si>
  <si>
    <t>Demontáž potrubí z ocelových trubek pozinkovaných závitových přes 25 do DN 40</t>
  </si>
  <si>
    <t>stáv. rozvody (1.4+1.6+0.6+6.3 + 4.7 + 1.4+10.6 + 2.7+3.2 + 8.3)=40.800 [A] 
Celkem: 40.8=40.800 [B]</t>
  </si>
  <si>
    <t>722175002</t>
  </si>
  <si>
    <t>Potrubí z plastových trubek z polypropylenu PP-RCT svařovaných polyfúzně D 20 x 2,8</t>
  </si>
  <si>
    <t>cvp pprct d20 (0.3+0.6+1.0+1.6+2.5+15.8)=21.800 [A] 
cvp pprct d20 (4.0+3.9+0.4 + 4.2+3.8+0.4)=16.700 [B] 
sv pprct d20 (4*0.5+4*0.3 + 0.7+0.8+0.6+1.1+2.8+2*0.3 + 0.9+1.6+0.7+2*0.4+3*1.2+7*0.3 + 2.7+1.9+2*1.3+3*1.2+4*0.3 + 0)=31.500 [C] 
sv pprct d20 (0 + 2*0.3 + 3*0.3)=1.500 [D] 
tv pprct d20 (1.4+2*0.3 + 0.4+1.2+0.3+2.2+10.7+2.3+1.2+0.3 + 0.5+0.6+1.2+0.3+1.7+7.9+1.5+0.6+1.2+0.3 + 0.3 + 2*0.3)=37.300 [E] 
mv pprct d20 (0.6+0.3 + 1.6+2*0.3 + 1.3+2*0.3)=5.000 [F] 
Celkem: 21.8+16.7+31.5+1.5+37.3+5=113.800 [G]</t>
  </si>
  <si>
    <t>722175003</t>
  </si>
  <si>
    <t>Potrubí z plastových trubek z polypropylenu PP-RCT svařovaných polyfúzně D 25 x 3,5</t>
  </si>
  <si>
    <t>svp pprct 44.04 (8.2+1.8 + 4.8+1.4+0.3 + 3.6+1.4+0.3 + 2.5+2.2+2.5+0.3 + 1.1+1.2+0.3)=31.900 [A] 
tvp pprct 44.04 (4.0+3.9+0.8+0.5+1.4+0.3 + 4.2+3.8+0.9+0.5+1.4+0.3)=22.000 [B] 
sv pprct 44.04 (2.5+0.7+0.3+1.9+1.2+2.6+11.9+1.2+0.5+0.3 + 0.9 + 1.2+0.4+1.0+4.9 + 0.3+1.3+2.6+0.6 + 0.9+4.0+1.1+0.7+3*0.6+3*0.3)=45.700 [C] 
tv pprct 44.04 (0.3+0.7+2.5 + 0.6 + 0.3+1.2+0.7 + 0.3+1.2+0.6)=8.400 [D] 
Celkem: 31.9+22+45.7+8.4=108.000 [E]</t>
  </si>
  <si>
    <t>722175004</t>
  </si>
  <si>
    <t>Potrubí z plastových trubek z polypropylenu PP-RCT svařovaných polyfúzně D 32 x 4,4</t>
  </si>
  <si>
    <t>svp pprct d32 (4.9+2.5+1.7+1.1+0.6+0.3 + 5.3+6.75+1.0+2.1+0.5+0.3 + 5.6+1.1+6.75+1.2+3.5+0.6+0.3 + 11.9+3.5+5.55+0.3)=67.350 [A] 
tvp pprct d32 (0.3+0.6+1.0+1.6+2.5+15.8)=21.800 [B] 
sv pprct d32 (0.3+0.6 + 2.1+1.2+1.2 + 1.8+0.8+1.2+0.7 + 1.0+0.3)=11.200 [C] 
tv pprct d32 (1.0+0.3)=1.300 [D] 
Celkem: 67.35+21.8+11.2+1.3=101.650 [E]</t>
  </si>
  <si>
    <t>722175005</t>
  </si>
  <si>
    <t>Potrubí z plastových trubek z polypropylenu PP-RCT svařovaných polyfúzně D 40 x 5,5</t>
  </si>
  <si>
    <t>svp pprct d40 (10.3 + 0.6+5.6+0.4+2*1.4+0.6+3.0+1.1 + 4.6+4.0+0.4+0.7+6.75+3.5+1.0+3.5 + 0)=48.850 [A] 
Celkem: 48.85=48.850 [B]</t>
  </si>
  <si>
    <t>722175006</t>
  </si>
  <si>
    <t>Potrubí z plastových trubek z polypropylenu PP-RCT svařovaných polyfúzně D 50 x 6,9</t>
  </si>
  <si>
    <t>svp pprct 8.4 (0.3+2.2+0.1+2.9+1.6+13.3+4.9)=25.300 [A] 
Celkem: 25.3=25.300 [B]</t>
  </si>
  <si>
    <t>722190401</t>
  </si>
  <si>
    <t>Zřízení přípojek na potrubí vyvedení a upevnění výpustek do DN 25</t>
  </si>
  <si>
    <t>SK 1*2=2.000 [A] 
U 3*2+4=10.000 [B] 
Ui 1=1.000 [C] 
WC 7=7.000 [D] 
WCi 1=1.000 [E] 
7 2*2=4.000 [F] 
VV 2*2=4.000 [G] 
Psa 3=3.000 [H] 
automat 2=2.000 [I] 
Celkem: 2+10+1+7+1+4+4+3+2=34.000 [J]</t>
  </si>
  <si>
    <t>Poznámka k položce: Výkres. dokumentace: D22131_SO657165_01_2_103; D22131_SO657165_01_2_104; D22131_SO657165_01_2_105 
Poznámka k položce: Výkres. dokumentace: D22131_SO657165_01_2_103; D22131_SO657165_01_2_104; D22131_SO657165_01_2_105 
Poznámka k položce: Výkres. dokumentace: D22131_SO657165_01_2_103; D22131_SO657165_01_2_104; D22131_SO657165_01_2_105</t>
  </si>
  <si>
    <t>722220231</t>
  </si>
  <si>
    <t>Armatury s jedním závitem přechodové tvarovky PPR, PN 20 (SDR 6) s kovovým závitem vnitřním přechodky dGK D 20 x G 1/2"</t>
  </si>
  <si>
    <t>VS 2*(10+2)=24.000 [A] 
CV 1*2=2.000 [B] 
Celkem: 24+2=26.000 [C]</t>
  </si>
  <si>
    <t>722220232</t>
  </si>
  <si>
    <t>Armatury s jedním závitem přechodové tvarovky PPR, PN 20 (SDR 6) s kovovým závitem vnitřním přechodky dGK D 25 x G 3/4"</t>
  </si>
  <si>
    <t>VS 2*(0 + 1 + 0)=2.000 [A] 
SV 1*2=2.000 [B] 
TV 1*2=2.000 [C] 
mv 3*2=6.000 [D] 
Celkem: 2+2+2+6=12.000 [E]</t>
  </si>
  <si>
    <t>722220237</t>
  </si>
  <si>
    <t>Armatury s jedním závitem přechodové tvarovky PPR, PN 20 (SDR 6) s kovovým závitem vnitřním přechodky dGK D 75 x G 2 1/2"</t>
  </si>
  <si>
    <t>SV 1=1.000 [A] 
Celkem: 1=1.000 [B]</t>
  </si>
  <si>
    <t>722224116</t>
  </si>
  <si>
    <t>Armatury s jedním závitem kohouty plnicí a vypouštěcí PN 10 G 3/4"</t>
  </si>
  <si>
    <t>automat 2=2.000 [A] 
Celkem: 2=2.000 [B]</t>
  </si>
  <si>
    <t>722232043</t>
  </si>
  <si>
    <t>Armatury se dvěma závity kulové kohouty PN 42 do 185 °C přímé vnitřní závit G 1/2"</t>
  </si>
  <si>
    <t>VS 2*(10+2)=24.000 [A] 
CV 1=1.000 [B] 
Celkem: 24+1=25.000 [C]</t>
  </si>
  <si>
    <t>722232044</t>
  </si>
  <si>
    <t>Armatury se dvěma závity kulové kohouty PN 42 do 185 °C přímé vnitřní závit G 3/4"</t>
  </si>
  <si>
    <t>VS 2*(0 + 1 + 0)=2.000 [A] 
SV 1=1.000 [B] 
TV 1=1.000 [C] 
Celkem: 2+1+1=4.000 [D]</t>
  </si>
  <si>
    <t>722239X012</t>
  </si>
  <si>
    <t>termoskopický skupinový ventil s otočnou hlavicí DN 20, max. 45°C, v sestavě s uzav. ventily na vstupu a výstupu, filtr se zpětným proplachem</t>
  </si>
  <si>
    <t>mv 3=3.000 [A] 
Celkem: 3=3.000 [B]</t>
  </si>
  <si>
    <t>Poznámka k položce: Výkres. dokumentace: D22131_SO657165_01_2_103; D22131_SO657165_01_2_104; D22131_SO657165_01_2_105 
Poznámka k položce: Výkres. dokumentace: D22131_SO657165_01_2_103; D22131_SO657165_01_2_104; D22131_SO657165_01_2_105</t>
  </si>
  <si>
    <t>722239X013</t>
  </si>
  <si>
    <t>Montáž termoskopický skupinový ventil s otočnou hlavicí DN 20, max. 45°C, v sestavě s uzav. ventily na vstupu a výstupu, filtr se zpětným proplachem</t>
  </si>
  <si>
    <t>722262226</t>
  </si>
  <si>
    <t>Vodoměry pro vodu do 40°C závitové horizontální jednovtokové suchoběžné pro dálkový odečet G 1/2" x 110 mm Qn 1,6 R100</t>
  </si>
  <si>
    <t>722262227</t>
  </si>
  <si>
    <t>Vodoměry pro vodu do 40°C závitové horizontální jednovtokové suchoběžné pro dálkový odečet G 3/4" x 130 mm Qn 4,0 R100</t>
  </si>
  <si>
    <t>Poznámka k položce: Výkres. dokumentace:  D22131_SO657165_01_2_104; D22131_SO657165_01_2_105 
Poznámka k položce: Výkres. dokumentace:  D22131_SO657165_01_2_104; D22131_SO657165_01_2_105 
Poznámka k položce: Výkres. dokumentace:  D22131_SO657165_01_2_104; D22131_SO657165_01_2_105</t>
  </si>
  <si>
    <t>722263209</t>
  </si>
  <si>
    <t>Vodoměry pro vodu do 100°C závitové horizontální jednovtokové suchoběžné pro dálkový odečet G 1/2"x 110 mm Qn 1,6 R100</t>
  </si>
  <si>
    <t>722R951</t>
  </si>
  <si>
    <t>Propojení nových rozvodů vody na stávající, včetně ověření funkčnosti požárního hydrantu</t>
  </si>
  <si>
    <t>Poznámka k položce: Výkres. dokumentace: D22131_SO657165_01_2_105 
Poznámka k položce: Výkres. dokumentace: D22131_SO657165_01_2_105</t>
  </si>
  <si>
    <t>734221413</t>
  </si>
  <si>
    <t>Ventily regulační závitové s nastavitelnou regulací PN 10 do 120°C přímé G 1/2</t>
  </si>
  <si>
    <t>Poznámka k položce: Výkres. dokumentace: D22131_SO657165_01_2_105 
Poznámka k položce: Výkres. dokumentace: D22131_SO657165_01_2_105 
Poznámka k položce: Výkres. dokumentace: D22131_SO657165_01_2_105</t>
  </si>
  <si>
    <t>998722102</t>
  </si>
  <si>
    <t>Přesun hmot pro vnitřní vodovod stanovený z hmotnosti přesunovaného materiálu vodorovná dopravní vzdálenost do 50 m v objektech výšky přes 6 do 12 m</t>
  </si>
  <si>
    <t>0.664=0.664 [A]</t>
  </si>
  <si>
    <t>Zdravotechnika - zařizovací předměty</t>
  </si>
  <si>
    <t>725110814</t>
  </si>
  <si>
    <t>Demontáž klozetů kombi</t>
  </si>
  <si>
    <t>725119125</t>
  </si>
  <si>
    <t>Zařízení záchodů montáž klozetových mís závěsných na nosné stěny</t>
  </si>
  <si>
    <t>WC 7=7.000 [A] 
WCi 1=1.000 [B] 
Celkem: 7+1=8.000 [C]</t>
  </si>
  <si>
    <t>Poznámka k položce: Výkres. dokumentace: D22131_SO657165_01_2_103; D22131_SO657165_01_2_104 
Poznámka k položce: Výkres. dokumentace: D22131_SO657165_01_2_103; D22131_SO657165_01_2_104 
Poznámka k položce: Výkres. dokumentace: D22131_SO657165_01_2_103; D22131_SO657165_01_2_104</t>
  </si>
  <si>
    <t>64236021</t>
  </si>
  <si>
    <t>klozet keramický bílý závěsný hluboké splachování 490x360x350mm</t>
  </si>
  <si>
    <t>Poznámka k položce: Výkres. dokumentace: D22131_SO657165_01_2_103; D22131_SO657165_01_2_104 
Poznámka k položce: Výkres. dokumentace: D22131_SO657165_01_2_103; D22131_SO657165_01_2_104</t>
  </si>
  <si>
    <t>R55231003X01</t>
  </si>
  <si>
    <t>klozet nerezový závěsný hluboké splachování</t>
  </si>
  <si>
    <t>Poznámka k položce: Výkres. dokumentace: D22131_SO657165_01_2_103 
Poznámka k položce: Výkres. dokumentace: D22131_SO657165_01_2_103</t>
  </si>
  <si>
    <t>R55231352X01</t>
  </si>
  <si>
    <t>klozet nerezový závěsný pro handicapované</t>
  </si>
  <si>
    <t>Poznámka k položce: Výkres. dokumentace: D22131_SO657165_01_2_104 
Poznámka k položce: Výkres. dokumentace: D22131_SO657165_01_2_104</t>
  </si>
  <si>
    <t>55281800</t>
  </si>
  <si>
    <t>tlačítko pro ovládání WC zepředu dvě vody bílé 246x164mm</t>
  </si>
  <si>
    <t>R55147024R01</t>
  </si>
  <si>
    <t>splachovač WC automatický na tlakovou vodu antivandal 24V DC</t>
  </si>
  <si>
    <t>R55147026R01</t>
  </si>
  <si>
    <t>splachovač WC automatický antivandal bezbariérové 24V DC, dvě tlačítka, jedno tlačítko pro oddálené splachování</t>
  </si>
  <si>
    <t>R55167394</t>
  </si>
  <si>
    <t>sedátko klozetové duroplastové bílé antibakteriální</t>
  </si>
  <si>
    <t>Poznámka k položce: tvrdý duroplast, klouby z ušlechtilé oceli, antibakteriální úprava Výkres. dokumentace: D22131_SO657165_01_2_103; D22131_SO657165_01_2_104 
Poznámka k položce: tvrdý duroplast, klouby z ušlechtilé oceli, antibakteriální úprava Výkres. dokumentace: D22131_SO657165_01_2_103; D22131_SO657165_01_2_104</t>
  </si>
  <si>
    <t>725129102</t>
  </si>
  <si>
    <t>Pisoárové záchodky montáž ostatních typů automatických</t>
  </si>
  <si>
    <t>PSa3=3.000 [A] 
Celkem: 3=3.000 [B]</t>
  </si>
  <si>
    <t>Poznámka k položce: Výkres. dokumentace: D22131_SO657165_01_2_103 
Poznámka k položce: Výkres. dokumentace: D22131_SO657165_01_2_103 
Poznámka k položce: Výkres. dokumentace: D22131_SO657165_01_2_103</t>
  </si>
  <si>
    <t>55231381</t>
  </si>
  <si>
    <t>pisoár nerez závěsný automatický teflonový povrch senzorové splachování</t>
  </si>
  <si>
    <t>55144040</t>
  </si>
  <si>
    <t>napájecí zdroj pro napájení automaticky ovládaných zařízení umístěných do vzdálenosti 300mm</t>
  </si>
  <si>
    <t>725137802</t>
  </si>
  <si>
    <t>Demontáž pisoárových stání děrované trubky bez nádrže</t>
  </si>
  <si>
    <t>725210821</t>
  </si>
  <si>
    <t>Demontáž umyvadel bez výtokových armatur umyvadel</t>
  </si>
  <si>
    <t>725219102</t>
  </si>
  <si>
    <t>Umyvadla montáž umyvadel ostatních typů na šrouby</t>
  </si>
  <si>
    <t>U 7=7.000 [A] 
Ui 1=1.000 [B] 
Celkem: 7+1=8.000 [C]</t>
  </si>
  <si>
    <t>R64211005R01</t>
  </si>
  <si>
    <t>umyvadlo keramické závěsné bílé 550x480mm</t>
  </si>
  <si>
    <t>R55231004R01</t>
  </si>
  <si>
    <t>umyvadlo nerezové kruhové s opláštěním</t>
  </si>
  <si>
    <t>R55231355R01</t>
  </si>
  <si>
    <t>umyvadlo nerezové závěsné bezbariérové 650 x 550 x 150 mm</t>
  </si>
  <si>
    <t>725339111</t>
  </si>
  <si>
    <t>Výlevky montáž výlevky</t>
  </si>
  <si>
    <t>VV 2=2.000 [A] 
Celkem: 2=2.000 [B]</t>
  </si>
  <si>
    <t>64271101</t>
  </si>
  <si>
    <t>výlevka keramická bílá</t>
  </si>
  <si>
    <t>725530823</t>
  </si>
  <si>
    <t>Demontáž elektrických zásobníkových ohřívačů vody tlakových od 50 do 200 l</t>
  </si>
  <si>
    <t>4+1=5.000 [A] 
Celkem: 5=5.000 [B]</t>
  </si>
  <si>
    <t>725530831</t>
  </si>
  <si>
    <t>Demontáž elektrických zásobníkových ohřívačů vody průtokových jakýchkoliv</t>
  </si>
  <si>
    <t>5=5.000 [A] 
Celkem: 5=5.000 [B]</t>
  </si>
  <si>
    <t>725531101R01</t>
  </si>
  <si>
    <t>Elektrické ohřívače zásobníkové beztlakové přepadové objem nádrže (příkon) 5 l (2,0 kW) k instalaci pod místem odběru plus typová pojistná sestava</t>
  </si>
  <si>
    <t>725531101R02</t>
  </si>
  <si>
    <t>Elektrické ohřívače zásobníkové beztlakové přepadové objem nádrže (příkon) 5 l (2,0 kW) k instalaci nad místem odběru plus typová pojistná sestava</t>
  </si>
  <si>
    <t>725532215R01</t>
  </si>
  <si>
    <t>Elektrické ohřívače zásobníkové beztlakové přepadové akumulační s pojistným ventilem závěsné vodorovné objem nádrže (příkon) 120 l (2,0 kW) plus typová pojistná</t>
  </si>
  <si>
    <t>Elektrické ohřívače zásobníkové beztlakové přepadové akumulační s pojistným ventilem závěsné vodorovné objem nádrže (příkon) 120 l (2,0 kW) plus typová pojistná sestava</t>
  </si>
  <si>
    <t>725532220R01</t>
  </si>
  <si>
    <t>Elektrické ohřívače zásobníkové beztlakové přepadové akumulační s pojistným ventilem závěsné vodorovné objem nádrže (příkon) 200 l (2,2 kW) plus typová pojistná</t>
  </si>
  <si>
    <t>Elektrické ohřívače zásobníkové beztlakové přepadové akumulační s pojistným ventilem závěsné vodorovné objem nádrže (příkon) 200 l (2,2 kW) plus typová pojistná sestava</t>
  </si>
  <si>
    <t>725813111</t>
  </si>
  <si>
    <t>Ventily rohové bez připojovací trubičky nebo flexi hadičky G 1/2"</t>
  </si>
  <si>
    <t>U 3*2+4=10.000 [A] 
Ui 1=1.000 [B] 
WC 7=7.000 [C] 
WCi 1=1.000 [D] 
1 2*2=4.000 [E] 
VV 2*0=0.000 [F] 
Psa 3=3.000 [G] 
automat 2=2.000 [H] 
Celkem: 10+1+7+1+4+0+3+2=28.000 [I]</t>
  </si>
  <si>
    <t>55190003R01</t>
  </si>
  <si>
    <t>flexi hadice ohebná sanitární D 9x13mm FF 1/2" 500mm, nerez s prodlouženou zárukou</t>
  </si>
  <si>
    <t>725820801</t>
  </si>
  <si>
    <t>Demontáž baterií nástěnných do G 3/4</t>
  </si>
  <si>
    <t>725821312</t>
  </si>
  <si>
    <t>Baterie dřezové nástěnné pákové s otáčivým kulatým ústím a délkou ramínka 300 mm</t>
  </si>
  <si>
    <t>725822611</t>
  </si>
  <si>
    <t>Baterie umyvadlové stojánkové pákové bez výpusti</t>
  </si>
  <si>
    <t>725829122</t>
  </si>
  <si>
    <t>Baterie umyvadlové montáž ostatních typů nástěnných termostatických</t>
  </si>
  <si>
    <t>55145651</t>
  </si>
  <si>
    <t>ventil umyvadlový nástěnný tlačný samouzavírací 6l/min pro studenou nebo smíchanou vodu G 1/2"</t>
  </si>
  <si>
    <t>R55145652R01</t>
  </si>
  <si>
    <t>ventil umyvadlový nástěnný bezbariérový pákový samouzavírací 6l/min pro studenou nebo smíchanou vodu G 1/2"</t>
  </si>
  <si>
    <t>725840850</t>
  </si>
  <si>
    <t>Demontáž baterií sprchových diferenciálních do G 3/4 x 1</t>
  </si>
  <si>
    <t>725849412</t>
  </si>
  <si>
    <t>Baterie sprchové montáž nástěnných baterií s pevnou výškou sprchy</t>
  </si>
  <si>
    <t>SK 1=1.000 [A] 
Celkem: 1=1.000 [B]</t>
  </si>
  <si>
    <t>Poznámka k položce: Výkres. dokumentace: D22131_SO657165_01_2_104 
Poznámka k položce: Výkres. dokumentace: D22131_SO657165_01_2_104 
Poznámka k položce: Výkres. dokumentace: D22131_SO657165_01_2_104</t>
  </si>
  <si>
    <t>55145594</t>
  </si>
  <si>
    <t>baterie sprchová páková 150mm chrom</t>
  </si>
  <si>
    <t>R55145552X01</t>
  </si>
  <si>
    <t>pevná sprchová hlavice s otočnou sprchovou růžicí, s omezením průtoku, vandaluvzdorné provedení</t>
  </si>
  <si>
    <t>Poznámka k položce: Pevná sprchová hlavice s otočnou sprchovou růžicí, s omezením průtoku, vandaluvzdorné provedení, použité materiály odolné proti korozi a vodnímu kameni.  - průtok: 9 l/min - připojení: 1/2' - hmotnost: 1,08 kg - teplota: max. 65°C   Výkres. dokumentace: D22131_SO657165_01_2_104 
Poznámka k položce: Pevná sprchová hlavice s otočnou sprchovou růžicí, s omezením průtoku, vandaluvzdorné provedení, použité materiály odolné proti korozi a vodnímu kameni.  - průtok: 9 l/min - připojení: 1/2' - hmotnost: 1,08 kg - teplota: max. 65°C   Výkres. dokumentace: D22131_SO657165_01_2_104</t>
  </si>
  <si>
    <t>725860811</t>
  </si>
  <si>
    <t>Demontáž zápachových uzávěrek pro zařizovací předměty jednoduchých</t>
  </si>
  <si>
    <t>725862113R01</t>
  </si>
  <si>
    <t>Zápachové uzávěrky zařizovacích předmětů pro dřezy s přípojkou pro pračku nebo myčku DN 40/50, materiál nerez</t>
  </si>
  <si>
    <t>725865411R01</t>
  </si>
  <si>
    <t>Zápachové uzávěrky zařizovacích předmětů pro pisoáry DN 32/40, materiál nerez</t>
  </si>
  <si>
    <t>PSa 3=3.000 [A] 
Celkem: 3=3.000 [B]</t>
  </si>
  <si>
    <t>725869101</t>
  </si>
  <si>
    <t>Zápachové uzávěrky zařizovacích předmětů montáž zápachových uzávěrek umyvadlových do DN 40</t>
  </si>
  <si>
    <t>R64211024R01</t>
  </si>
  <si>
    <t>sifon umyvadlový nerez</t>
  </si>
  <si>
    <t>998725102</t>
  </si>
  <si>
    <t>Přesun hmot pro zařizovací předměty stanovený z hmotnosti přesunovaného materiálu vodorovná dopravní vzdálenost do 50 m v objektech výšky přes 6 do 12 m</t>
  </si>
  <si>
    <t>0.55=0.550 [A]</t>
  </si>
  <si>
    <t>R725291703R05</t>
  </si>
  <si>
    <t>Doplňky zařízení koupelen a záchodů nerez zádová opěrka dl 500 mm</t>
  </si>
  <si>
    <t>Zdravotechnika - předstěnové instalace</t>
  </si>
  <si>
    <t>726131203</t>
  </si>
  <si>
    <t>Předstěnové instalační systémy do lehkých stěn s kovovou konstrukcí montáž ostatních typů pisoárů</t>
  </si>
  <si>
    <t>PS 3=3.000 [A] 
Celkem: 3=3.000 [B]</t>
  </si>
  <si>
    <t>55281760</t>
  </si>
  <si>
    <t>montážní prvek pro pisoár do lehkých stěn s kovovou konstrukcí stavební v 1300mm</t>
  </si>
  <si>
    <t>726131204</t>
  </si>
  <si>
    <t>Předstěnové instalační systémy do lehkých stěn s kovovou konstrukcí montáž ostatních typů klozetů</t>
  </si>
  <si>
    <t>55281706</t>
  </si>
  <si>
    <t>montážní prvek pro závěsné WC do lehkých stěn s kovovou konstrukcí ovládání zepředu stavební v 1120mm</t>
  </si>
  <si>
    <t>WC 7=7.000 [A] 
Celkem: 7=7.000 [B]</t>
  </si>
  <si>
    <t>55281708</t>
  </si>
  <si>
    <t>montážní prvek pro závěsné WC do lehkých stěn s kovovou konstrukcí pro tělesně postižené stavební v 1120mm</t>
  </si>
  <si>
    <t>WCi 1=1.000 [A] 
Celkem: 1=1.000 [B]</t>
  </si>
  <si>
    <t>55166001</t>
  </si>
  <si>
    <t>souprava pro připojení závěsného WC DN 110</t>
  </si>
  <si>
    <t>998726112</t>
  </si>
  <si>
    <t>Přesun hmot pro instalační prefabrikáty stanovený z hmotnosti přesunovaného materiálu vodorovná dopravní vzdálenost do 50 m v objektech výšky přes 6 m do 12 m</t>
  </si>
  <si>
    <t>0.178=0.178 [A]</t>
  </si>
  <si>
    <t>Zdravotechnika - požární ochrana</t>
  </si>
  <si>
    <t>727121103</t>
  </si>
  <si>
    <t>Protipožární ochranné manžety plastového potrubí prostup stěnou tloušťky 100 mm požární odolnost EI 90 D 50</t>
  </si>
  <si>
    <t>SV (4+1)+1=6.000 [A] 
SK (1 + 1)+1=3.000 [B] 
Celkem: 6+3=9.000 [C]</t>
  </si>
  <si>
    <t>727121105</t>
  </si>
  <si>
    <t>Protipožární ochranné manžety plastového potrubí prostup stěnou tloušťky 100 mm požární odolnost EI 90 D 75</t>
  </si>
  <si>
    <t>SK (1+1)=2.000 [A] 
Celkem: 2=2.000 [B]</t>
  </si>
  <si>
    <t>727121107</t>
  </si>
  <si>
    <t>Protipožární ochranné manžety plastového potrubí prostup stěnou tloušťky 100 mm požární odolnost EI 90 D 110</t>
  </si>
  <si>
    <t>SK (2+2+1)=5.000 [A] 
Celkem: 5=5.000 [B]</t>
  </si>
  <si>
    <t>727121108</t>
  </si>
  <si>
    <t>Protipožární ochranné manžety plastového potrubí prostup stěnou tloušťky 100 mm požární odolnost EI 90 D 125</t>
  </si>
  <si>
    <t>SK (2)=2.000 [A] 
Celkem: 2=2.000 [B]</t>
  </si>
  <si>
    <t>741</t>
  </si>
  <si>
    <t>Elektroinstalace - silnoproud</t>
  </si>
  <si>
    <t>R741X642</t>
  </si>
  <si>
    <t>Zapojení ohřívačů vody</t>
  </si>
  <si>
    <t>Poznámka k položce: Napojení zařízaní na elektrickou síť. Dodávka včetně propojovacího materiálu. Výkres. dokumentace: D22131_SO657165_01_2_103; D22131_SO657165_01_2_104 
Poznámka k položce: Napojení zařízaní na elektrickou síť. Dodávka včetně propojovacího materiálu. Výkres. dokumentace: D22131_SO657165_01_2_103; D22131_SO657165_01_2_104 
Poznámka k položce: Napojení zařízaní na elektrickou síť. Dodávka včetně propojovacího materiálu. Výkres. dokumentace: D22131_SO657165_01_2_103; D22131_SO657165_01_2_104</t>
  </si>
  <si>
    <t>899102211</t>
  </si>
  <si>
    <t>Demontáž poklopů litinových a ocelových včetně rámů, hmotnosti jednotlivě přes 50 do 100 Kg</t>
  </si>
  <si>
    <t>VŠ 0P16a 1=1.000 [A] 
rušené šachty 0P18, 0P11, 0P12a, 0P08a 4=4.000 [B] 
Celkem: 1+4=5.000 [C]</t>
  </si>
  <si>
    <t>Ostatní konstrukce a práce, bourání</t>
  </si>
  <si>
    <t>949101111</t>
  </si>
  <si>
    <t>Lešení pomocné pracovní pro objekty pozemních staveb pro zatížení do 150 kg/m2, o výšce lešeňové podlahy do 1,9 m</t>
  </si>
  <si>
    <t>2NP (1+1)*0.6*0.9=1.080 [A] 
(2*(3.4+11.5)  + 2*14.2+3*3.0+2*1.3)*0.6=41.880 [B] 
VS 1*0.9*1.2=1.080 [C] 
Celkem: 1.08+41.88+1.08=44.040 [D]</t>
  </si>
  <si>
    <t>949101112</t>
  </si>
  <si>
    <t>Lešení pomocné pracovní pro objekty pozemních staveb pro zatížení do 150 kg/m2, o výšce lešeňové podlahy přes 1,9 do 3,5 m</t>
  </si>
  <si>
    <t>1NP (4)*2*0.9*1.2=8.640 [A] 
1NP 2*0.9*1.2=2.160 [B] 
1NP 1*0.9*1.2=1.080 [C] 
SV PPRCT 44.04 (0.9*1.2 + 1.8*0.9)=2.700 [D] 
Celkem: 8.64+2.16+1.08+2.7=14.580 [E]</t>
  </si>
  <si>
    <t>961044111</t>
  </si>
  <si>
    <t>Bourání základů z betonu prostého</t>
  </si>
  <si>
    <t>rušené šachty 4*(1.3*1.0*1.6 - 0.9*0.6*1.2)=5.728 [A] 
Celkem: 5.728=5.728 [B]</t>
  </si>
  <si>
    <t>Poznámka k položce: Výkres. dokumentace: D22131_SO657165_01_2_108 
Poznámka k položce: Výkres. dokumentace: D22131_SO657165_01_2_108 
Poznámka k položce: Výkres. dokumentace: D22131_SO657165_01_2_108</t>
  </si>
  <si>
    <t>965082941</t>
  </si>
  <si>
    <t>Odstranění násypu pod podlahami nebo ochranného násypu na střechách tl. přes 200 mm jakékoliv plochy</t>
  </si>
  <si>
    <t>1NP (1.5+0.8 + 2.7 + 3.9)*0.3*0.6=1.602 [A] 
Celkem: 1.602=1.602 [B]</t>
  </si>
  <si>
    <t>971033251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</si>
  <si>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</si>
  <si>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450 mm</t>
  </si>
  <si>
    <t>1PP 3+1=4.000 [A] 
1NP 1=1.000 [B] 
Celkem: 4+1=5.000 [C]</t>
  </si>
  <si>
    <t>Poznámka k položce: Výkres. dokumentace: D22131_SO657165_01_2_109; D22131_SO657165_01_2_110 
Poznámka k položce: Výkres. dokumentace: D22131_SO657165_01_2_109; D22131_SO657165_01_2_110 
Poznámka k položce: Výkres. dokumentace: D22131_SO657165_01_2_109; D22131_SO657165_01_2_110</t>
  </si>
  <si>
    <t>971033261</t>
  </si>
  <si>
    <t>Vybourání otvorů ve zdivu základovém nebo nadzákladovém z cihel, tvárnic, příčkovek z cihel pálených na maltu vápennou nebo vápenocementovou plochy do 0,0225 m2, tl. do 600 mm</t>
  </si>
  <si>
    <t>1PP 1 + 1=2.000 [A] 
1NP 1 + 3=4.000 [B] 
Celkem: 2+4=6.000 [C]</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</si>
  <si>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</si>
  <si>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</si>
  <si>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</si>
  <si>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1NP 2=2.000 [A] 
Celkem: 2=2.000 [B]</t>
  </si>
  <si>
    <t>971042361</t>
  </si>
  <si>
    <t>Vybourání otvorů v betonových příčkách a zdech základových nebo nadzákladových plochy do 0,09 m2, tl. do 600 mm</t>
  </si>
  <si>
    <t>SK KG DN 150 (7)=7.000 [A] 
Celkem: 7=7.000 [B]</t>
  </si>
  <si>
    <t>971042551</t>
  </si>
  <si>
    <t>Vybourání otvorů v betonových příčkách a zdech základových nebo nadzákladových plochy do 1 m2, tl. jakékoliv</t>
  </si>
  <si>
    <t>0.12*0.12*(0.7+0.86+0.69)=0.032 [A] 
0.15*0.15*(0.95)=0.021 [B] 
0.2*0.2*(0.8+0.7+0.75+0.7+0.82)=0.151 [C] 
Celkem: 0.032+0.021+0.151=0.204 [D]</t>
  </si>
  <si>
    <t>Poznámka k položce: Výkres. dokumentace: D22131_SO657165_01_2_108; D22131_SO657165_01_2_109; D22131_SO657165_01_2_110 
Poznámka k položce: Výkres. dokumentace: D22131_SO657165_01_2_108; D22131_SO657165_01_2_109; D22131_SO657165_01_2_110 
Poznámka k položce: Výkres. dokumentace: D22131_SO657165_01_2_108; D22131_SO657165_01_2_109; D22131_SO657165_01_2_110</t>
  </si>
  <si>
    <t>972033161</t>
  </si>
  <si>
    <t>Vybourání otvorů v klenbách z cihel bez odstranění podlahy a násypu, plochy do 0,0225 m2, tl. do 300 mm</t>
  </si>
  <si>
    <t>1NP 3+2+1 + 1 + 1=8.000 [A] 
2NP 1+1=2.000 [B] 
Celkem: 8+2=10.000 [C]</t>
  </si>
  <si>
    <t>972033261</t>
  </si>
  <si>
    <t>Vybourání otvorů v klenbách z cihel bez odstranění podlahy a násypu, plochy do 0,09 m2, tl. do 300 mm</t>
  </si>
  <si>
    <t>1NP 2=2.000 [A] 
2NP 0=0.000 [B] 
Celkem: 2+0=2.000 [C]</t>
  </si>
  <si>
    <t>972033361</t>
  </si>
  <si>
    <t>Vybourání otvorů v klenbách z cihel bez odstranění podlahy a násypu, plochy do 0,25 m2, tl. do 300 mm</t>
  </si>
  <si>
    <t>1NP 1=1.000 [A] 
Celkem: 1=1.000 [B]</t>
  </si>
  <si>
    <t>973031334</t>
  </si>
  <si>
    <t>Vysekání výklenků nebo kapes ve zdivu z cihel na maltu vápennou nebo vápenocementovou kapes, plochy do 0,16 m2, hl. do 150 mm</t>
  </si>
  <si>
    <t>VS 4=4.000 [A] 
Celkem: 4=4.000 [B]</t>
  </si>
  <si>
    <t>974031142</t>
  </si>
  <si>
    <t>Vysekání rýh ve zdivu cihelném na maltu vápennou nebo vápenocementovou do hl. 70 mm a šířky do 70 mm</t>
  </si>
  <si>
    <t>SV (3*1.2 + 0.7+2.5+4.0+1.2+0.6)=12.600 [A] 
SK (4.0+1.2+0.6 + 2.0 + 1.0 + 1.9+2.4 + 0.4+3.5)=17.000 [B] 
Celkem: 12.6+17=29.600 [C]</t>
  </si>
  <si>
    <t>974031154</t>
  </si>
  <si>
    <t>Vysekání rýh ve zdivu cihelném na maltu vápennou nebo vápenocementovou do hl. 100 mm a šířky do 150 mm</t>
  </si>
  <si>
    <t>SV+TV (1.4 + 0.6 + 1.4+1.2 + 1.4+1.2 + 0.6 + 2*0.6)=9.000 [A] 
Celkem: 9=9.000 [B]</t>
  </si>
  <si>
    <t>974031164</t>
  </si>
  <si>
    <t>Vysekání rýh ve zdivu cihelném na maltu vápennou nebo vápenocementovou do hl. 150 mm a šířky do 150 mm</t>
  </si>
  <si>
    <t>SK (0.5 + 0.5)=1.000 [A] 
150x150 (6.25+6.25+6.25 + 3.25+0)=22.000 [B] 
Celkem: 1+22=23.000 [C]</t>
  </si>
  <si>
    <t>974031287</t>
  </si>
  <si>
    <t>Vysekání rýh ve zdivu cihelném na maltu vápennou nebo vápenocementovou v prostoru přilehlém ke stropní konstrukci do hl. 300 mm a šířky do 300 mm</t>
  </si>
  <si>
    <t>250x500 (6.25+3.5)=9.750 [A] 
Celkem: 9.75=9.750 [B]</t>
  </si>
  <si>
    <t>stavební suť ZTI 8.81=8.810 [A] 
Celkem: 8.81=8.810 [B]</t>
  </si>
  <si>
    <t>stavební suť ZTI 4.4=4.400 [A] 
stavební odpad ZTI 2.2=2.200 [B] 
Celkem: 4.4+2.2=6.600 [C]</t>
  </si>
  <si>
    <t>ZTI 0.2=0.200 [A] 
Celkem: 0.2=0.200 [B]</t>
  </si>
  <si>
    <t>R997013655</t>
  </si>
  <si>
    <t>915</t>
  </si>
  <si>
    <t>Poplatek za uložení stavebního odpadu na skládce (skládkovné) zeminy a kamení zatříděného do Katalogu odpadů pod kódem 17 05 04, VČETNĚ DOPRAVY</t>
  </si>
  <si>
    <t>sk0001 - sk0002 KG SN4 DN150 (((11.3)*((1.5+0.15-0.2)+(1.26+0.15-0.2))/2)*0.6)=9.017 [A] 
sk0101 - sk0102 KG SN4 DN150 (((1.1)*((1.45+0.15-0.2)+(1.44+0.15-0.2))/2)*0.6)=0.921 [B] 
sk0103 - sk0104 KG SN4 DN150 (((3.2)*((1.44+0.15-0.2)+(1.4+0.15-0.2))/2)*0.6)=2.630 [C] 
sk0105 - sk0106 KG SN4 DN150 (((3.7)*((1.4+0.15-0.2)+(1.31+0.15-0.2))/2)*0.6)=2.897 [D] 
sk0107 - sk0108 KG SN4 DN150 (((2.7)*((1.31+0.15-0.2)+(1.25+0.15-0.2))/2)*0.6)=1.993 [E] 
sk0109 - sk0110 KG SN4 DN150 (((3.1)*((1.23+0.15-0.2)+(1.19+0.15-0.2))/2)*0.6)=2.158 [F] 
sk0111 - sk0112 KG SN4 DN150 (((3.55)*((1.46+0.15-0.2)+(1.41+0.15-0.2))/2)*0.6)=2.950 [G] 
sk0112 - sk0113 KG SN4 DN100 (((0.85)*((1.41+0.15-0.2)+(1.37+0.15-0.2))/2)*0.6)=0.683 [H] 
sk0114 - sk0115 KG SN4 DN100 (((3.67)*((1.37+0.15-0.2)+(1.33+0.15-0.2))/2)*0.6)=2.863 [I] 
sk0201 - sk0202 KG SN4 DN150 (((1.89)*((1.42+0.15-0.2)+(1.36+0.15-0.2))/2)*0.6)=1.520 [J] 
sk0301 - sk0302 KG SN4 DN100 (((0.2)*((1.27+0.15-0.2)+(1.26+0.15-0.2))/2)*0.6)=0.146 [K] 
sk0402 - sk0403 KG SN4 DN125 (((1.1)*((1.23+0.15-0.2)+(1.2+0.15-0.2))/2)*0.6)=0.769 [L] 
sk0501 - sk0502 KG SN4 DN125 (((2.14)*((1.24+0.15-0.2)+(1.17+0.15-0.2))/2)*0.6)=1.483 [M] 
sk0601 - sk0602 KG SN4 DN100 (((1.64)*((1.21+0.15-0.2)+(1.16+0.15-0.2))/2)*0.6)=1.117 [N] 
sk0701 - sk0702 KG SN4 DN100 (((1.41)*((1.46+0.15-0.2)+(1.42+0.15-0.2))/2)*0.6)=1.176 [O] 
sk07a01 - sk07a02 KG SN4 DN100 (((0.2)*((1.45+0.15-0.2)+(1.44+0.15-0.2))/2)*0.6)=0.167 [P] 
sk0801 - sk0802 KG SN4 DN100 (((1.41)*((1.41+0.15-0.2)+(1.37+0.15-0.2))/2)*0.6)=1.134 [Q] 
sk0803 - sk0804 KG SN4 DN100 (((1.12)*((1.34+0.15-0.2)+(1.31+0.15-0.2))/2)*0.6)=0.857 [R] 
sk08a01 - sk08a02 KG SN4 DN100 (((0.2)*((1.37+0.15-0.2)+(1.37+0.15-0.2))/2)*0.6)=0.158 [S] 
sk1101 - sk1102 KG SN4 DN150 (((1.25)*((1.38+0.15-0.2)+(1.36+0.15-0.2))/2)*0.6)=0.990 [T] 
sk1103 - sk1104 KG SN4 DN150 (((3.2)*((1.35+0.15-0.2)+(1.31+0.15-0.2))/2)*0.6)=2.458 [U] 
sk1105 - sk1106 KG SN4 DN150 (((2.25)*((1.3+0.15-0.2)+(1.25+0.15-0.2))/2)*0.6)=1.654 [V] 
sk1107 - sk1108 KG SN4 DN150 (((3.66)*((1.23+0.15-0.2)+(1.18+0.15-0.2))/2)*0.6)=2.536 [W] 
sk1109 - sk1110 KG SN4 DN150 (((7.18)*((1.17+0.15-0.2)+(1.08+0.15-0.2))/2)*0.6)=4.631 [X] 
sk1111 - sk1112 KG SN4 DN150 (((2.75)*((1.07+0.15-0.2)+(1.03+0.15-0.2))/2)*0.6)=1.650 [Y] 
sk1113 - sk1114 KG SN4 DN150 (((1.5)*((1.13+0.15-0.2)+(1.11+0.15-0.2))/2)*0.6)=0.963 [Z] 
sk1115 - sk1116 KG SN4 DN150 (((3.9)*((1.58+0.15-0.2)+(1.56+0.15-0.2))/2)*0.6)=3.557 [AA] 
sk1201 - sk1202 KG SN4 DN100 (((2.87)*((1.33+0.15-0.2)+(1.24+0.15-0.2))/2)*0.6)=2.127 [AB] 
sk1301 - sk1302 KG SN4 DN125 (((2.49)*((1.25+0.15-0.2)+(1.18+0.15-0.2))/2)*0.6)=1.741 [AC] 
sk1401 - sk1402 KG SN4 DN100 (((1.92)*((1.18+0.15-0.2)+(1.15+0.15-0.2))/2)*0.6)=1.284 [AD] 
sk14a01 - sk14a02 KG SN4 DN100 (((0.9)*((1.18+0.15-0.2)+(1.17+0.15-0.2))/2)*0.6)=0.608 [AE] 
sk1501 - sk1502 KG SN4 DN100 (((1.96)*((1.15+0.15-0.2)+(1.09+0.15-0.2))/2)*0.6)=1.258 [AF] 
sk1601 - sk1602 KG SN4 DN100 (((1.8)*((1.13+0.15-0.2)+(1.08+0.15-0.2))/2)*0.6)=1.139 [AG] 
sk1701 - sk1702 KG SN4 DN125 (((1.66)*((1.1+0.15-0.2)+(1.05+0.15-0.2))/2)*0.6)=1.021 [AH] 
sk1801 - sk1802 KG SN4 DN125 (((1.01)*((1.1+0.15-0.2)+(1.07+0.15-0.2))/2)*0.6)=0.627 [AI] 
sk1901 - sk1902 KG SN4 DN150 (((2.67)*((1.31+0.15-0.2)+(1.28+0.15-0.2))/2)*0.6)=1.994 [AJ] 
sk3001 - sk3002 KG SN4 DN150 (((5.54)*((1.57+0.15-0.2)+(1.5+0.15-0.2))/2)*0.6)=4.936 [AK] 
sk3003 - sk3004 KG SN4 DN150 (((3.76)*((1.5+0.15-0.2)+(0.51+0.15-0.2))/2)*0.6)=2.154 [AL] 
sk3101 - sk3102 KG SN4 DN150 (((4.81)*((1.56+0.15-0.2)+(0.64+0.15-0.2))/2)*0.6)=3.030 [AM] 
sk3201 - sk3202 KG SN4 DN100 (((1.32)*((1.35+0.15-0.2)+(0.4+0.15-0.2))/2)*0.6)=0.653 [AN] 
dk40a01 - dk40a02 KG SN4 DN100 (((3.7)*((0.5+0.15-0.1)+(0.5+0.15-0.1))/2)*0.5)=1.018 [AO] 
dk00a01 - dk00a02 KG SN4 DN100 (((8.5)*((0.5+0.15-0.1)+(0.5+0.15-0.1))/2)*0.5)=2.338 [AP] 
dk00b01 - dk00b02 KG SN4 DN100 (((0.5)*((0.5+0.15-0.1)+(0.5+0.15-0.1))/2)*0.5)=0.138 [AQ] 
dk00c01 - dk00c02 KG SN4 DN100 (((0.5)*((0.5+0.15-0.1)+(0.5+0.15-0.1))/2)*0.5)=0.138 [AR] 
rš01 ((0.3+1.3+0.3)*(0.3+1+0.3)*(1.4+0.15+0.2-0.2))=4.712 [AS] 
rš02 ((0.3+1.3+0.3)*(0.3+1+0.3)*(1.4+0.15+0.2-0.2))=4.712 [AT] 
mj01 0.167 ((0+0.6+0)*(0+0.6+0)*(1.56+0.15+-0.2))=0.544 [AU] 
mj02 ((0+0.6+0)*(0+0.6+0)*(1.26+0.15+-0.2))=0.436 [AV] 
mj03 ((0+0.6+0)*(0+0.6+0)*(1.14+0.15+-0.2))=0.392 [AW] 
mj04 ((0+0.6+0)*(0+0.6+0)*(1.42+0.15+-0.2))=0.493 [AX] 
sk0001 - sk0002 KG SN4 DN150 (((11.3)*((1.5-0.3-0.2)+(1.26-0.3-0.2))/2)*0.6)*(-1)=-5.966 [AY] 
sk0101 - sk0102 KG SN4 DN150 (((1.1)*((1.45-0.3-0.2)+(1.44-0.3-0.2))/2)*0.6)*(-1)=-0.624 [AZ] 
sk0103 - sk0104 KG SN4 DN150 (((3.2)*((1.44-0.3-0.2)+(1.4-0.3-0.2))/2)*0.6)*(-1)=-1.766 [BA] 
sk0105 - sk0106 KG SN4 DN150 (((3.7)*((1.4-0.3-0.2)+(1.31-0.3-0.2))/2)*0.6)*(-1)=-1.898 [BB] 
sk0107 - sk0108 KG SN4 DN150 (((2.7)*((1.31-0.3-0.2)+(1.25-0.3-0.2))/2)*0.6)*(-1)=-1.264 [BC] 
sk0109 - sk0110 KG SN4 DN150 (((3.1)*((1.23-0.3-0.2)+(1.19-0.3-0.2))/2)*0.6)*(-1)=-1.321 [BD] 
sk0111 - sk0112 KG SN4 DN150 (((3.55)*((1.46-0.3-0.2)+(1.41-0.3-0.2))/2)*0.6)*(-1)=-1.992 [BE] 
sk0112 - sk0113 KG SN4 DN100 (((0.85)*((1.41-0.25-0.2)+(1.37-0.25-0.2))/2)*0.6)*(-1)=-0.479 [BF] 
sk0114 - sk0115 KG SN4 DN100 (((3.67)*((1.37-0.25-0.2)+(1.33-0.25-0.2))/2)*0.6)*(-1)=-1.982 [BG] 
sk0201 - sk0202 KG SN4 DN150 (((1.89)*((1.42-0.3-0.2)+(1.36-0.3-0.2))/2)*0.6)*(-1)=-1.009 [BH] 
sk0301 - sk0302 KG SN4 DN100 (((0.2)*((1.27-0.25-0.2)+(1.26-0.25-0.2))/2)*0.6)*(-1)=-0.098 [BI] 
sk0402 - sk0403 KG SN4 DN125 (((1.1)*((1.23-0.3-0.2)+(1.2-0.3-0.2))/2)*0.6)*(-1)=-0.472 [BJ] 
sk0501 - sk0502 KG SN4 DN125 (((2.14)*((1.24-0.3-0.2)+(1.17-0.3-0.2))/2)*0.6)*(-1)=-0.905 [BK] 
sk0601 - sk0602 KG SN4 DN100 (((1.64)*((1.21-0.25-0.2)+(1.16-0.25-0.2))/2)*0.6)*(-1)=-0.723 [BL] 
sk0701 - sk0702 KG SN4 DN100 (((1.41)*((1.46-0.25-0.2)+(1.42-0.25-0.2))/2)*0.6)*(-1)=-0.838 [BM] 
sk07a01 - sk07a02 KG SN4 DN100 (((0.2)*((1.45-0.25-0.2)+(1.44-0.25-0.2))/2)*0.6)*(-1)=-0.119 [BN] 
sk0801 - sk0802 KG SN4 DN100 (((1.41)*((1.41-0.25-0.2)+(1.37-0.25-0.2))/2)*0.6)*(-1)=-0.795 [BO] 
sk0803 - sk0804 KG SN4 DN100 (((1.12)*((1.34-0.25-0.2)+(1.31-0.25-0.2))/2)*0.6)*(-1)=-0.588 [BP] 
sk08a01 - sk08a02 KG SN4 DN100 (((0.2)*((1.37-0.25-0.2)+(1.37-0.25-0.2))/2)*0.6)*(-1)=-0.110 [BQ] 
sk1101 - sk1102 KG SN4 DN150 (((1.25)*((1.38-0.3-0.2)+(1.36-0.3-0.2))/2)*0.6)*(-1)=-0.653 [BR] 
sk1103 - sk1104 KG SN4 DN150 (((3.2)*((1.35-0.3-0.2)+(1.31-0.3-0.2))/2)*0.6)*(-1)=-1.594 [BS] 
sk1105 - sk1106 KG SN4 DN150 (((2.25)*((1.3-0.3-0.2)+(1.25-0.3-0.2))/2)*0.6)*(-1)=-1.046 [BT] 
sk1107 - sk1108 KG SN4 DN150 (((3.66)*((1.23-0.3-0.2)+(1.18-0.3-0.2))/2)*0.6)*(-1)=-1.548 [BU] 
sk1109 - sk1110 KG SN4 DN150 (((7.18)*((1.17-0.3-0.2)+(1.08-0.3-0.2))/2)*0.6)*(-1)=-2.693 [BV] 
sk1111 - sk1112 KG SN4 DN150 (((2.75)*((1.07-0.3-0.2)+(1.03-0.3-0.2))/2)*0.6)*(-1)=-0.908 [BW] 
sk1113 - sk1114 KG SN4 DN150 (((1.5)*((1.13-0.3-0.2)+(1.11-0.3-0.2))/2)*0.6)*(-1)=-0.558 [BX] 
sk1115 - sk1116 KG SN4 DN150 (((3.9)*((1.58-0.3-0.2)+(1.56-0.3-0.2))/2)*0.6)*(-1)=-2.504 [BY] 
sk1201 - sk1202 KG SN4 DN100 (((2.87)*((1.33-0.25-0.2)+(1.24-0.25-0.2))/2)*0.6)*(-1)=-1.438 [BZ] 
sk1301 - sk1302 KG SN4 DN125 (((2.49)*((1.25-0.3-0.2)+(1.18-0.3-0.2))/2)*0.6)*(-1)=-1.068 [CA] 
sk1401 - sk1402 KG SN4 DN100 (((1.92)*((1.18-0.25-0.2)+(1.15-0.25-0.2))/2)*0.6)*(-1)=-0.824 [CB] 
sk14a01 - sk14a02 KG SN4 DN100 (((0.9)*((1.18-0.25-0.2)+(1.17-0.25-0.2))/2)*0.6)*(-1)=-0.392 [CC] 
sk1501 - sk1502 KG SN4 DN100 (((1.96)*((1.15-0.25-0.2)+(1.09-0.25-0.2))/2)*0.6)*(-1)=-0.788 [CD] 
sk1601 - sk1602 KG SN4 DN100 (((1.8)*((1.13-0.25-0.2)+(1.08-0.25-0.2))/2)*0.6)*(-1)=-0.707 [CE] 
sk1701 - sk1702 KG SN4 DN125 (((1.66)*((1.1-0.3-0.2)+(1.05-0.3-0.2))/2)*0.6)*(-1)=-0.573 [CF] 
sk1801 - sk1802 KG SN4 DN125 (((1.01)*((1.1-0.3-0.2)+(1.07-0.3-0.2))/2)*0.6)*(-1)=-0.355 [CG] 
sk1901 - sk1902 KG SN4 DN150 (((2.67)*((1.31-0.3-0.2)+(1.28-0.3-0.2))/2)*0.6)*(-1)=-1.274 [CH] 
sk3001 - sk3002 KG SN4 DN150 (((5.54)*((1.57-0.3-0.2)+(1.5-0.3-0.2))/2)*0.6)*(-1)=-3.440 [CI] 
sk3003 - sk3004 KG SN4 DN150 (((3.76)*((1.5-0.3-0.2)+(0.51-0.3-0.2))/2)*0.6)*(-1)=-1.139 [CJ] 
sk3101 - sk3102 KG SN4 DN150 (((4.81)*((1.56-0.3-0.2)+(0.64-0.3-0.2))/2)*0.6)*(-1)=-1.732 [CK] 
sk3201 - sk3202 KG SN4 DN100 (((1.32)*((1.35-0.25-0.2)+(0.4-0.25-0.2))/2)*0.6)*(-1)=-0.337 [CL] 
dk40a01 - dk40a02 KG SN4 DN100 (((3.7)*((0.5-0.25-0.1)+(0.5-0.25-0.1))/2)*0.5)*(-1)=-0.278 [CM] 
dk00a01 - dk00a02 KG SN4 DN100 (((8.5)*((0.5-0.25-0.1)+(0.5-0.25-0.1))/2)*0.5)*(-1)=-0.638 [CN] 
dk00b01 - dk00b02 KG SN4 DN100 (((0.5)*((0.5-0.25-0.1)+(0.5-0.25-0.1))/2)*0.5)*(-1)=-0.038 [CO] 
dk00c01 - dk00c02 KG SN4 DN100 (((0.5)*((0.5-0.25-0.1)+(0.5-0.25-0.1))/2)*0.5)*(-1)=-0.038 [CP] 
rš01 0.167 (((0.3+1.3+0.3)*(0.3+1+0.3)-(1.3*1))*(1.4+0.2-0.2))*(-1)=-2.436 [CQ] 
rš02 0.167 (((0.3+1.3+0.3)*(0.3+1+0.3)-(1.3*1))*(1.4+0.2-0.2))*(-1)=-2.436 [CR] 
mj01 0.167 (((0+0.6+0)*(0+0.6+0)-(0))*(1.56+-0.3-0.2))*(-1)=-0.382 [CS] 
mj02 (((0+0.6+0)*(0+0.6+0)-(0))*(1.26+-0.2))*(-1)=-0.382 [CT] 
mj03 (((0+0.6+0)*(0+0.6+0)-(0))*(1.14+-0.2))*(-1)=-0.338 [CU] 
mj04 (((0+0.6+0)*(0+0.6+0)-(0))*(1.42+-0.2))*(-1)=-0.439 [CV] 
rušené šachty 4*(1.3*1.0*1.6 - 0)*(-1)=-8.320 [CW] 
'Celkem: 'A41+B41+C41+D41+E41+F41+G41+H41+I41+J41+K41+L41+M41+N41+O41+P41+Q41+R41+S41+T41+U41+V41+W41+X41+Y41+Z41+AA41+AB41+AC41+AD41+AE41+AF41+AG41+A 
26.3260000000001*2.1 Přepočtené koeficientem množství=55.285 [CX] 
Celkem: 55.285=55.285 [CY]</t>
  </si>
  <si>
    <t>R997221615</t>
  </si>
  <si>
    <t>922</t>
  </si>
  <si>
    <t>Poplatek za uložení stavebního odpadu na skládce (skládkovné) z prostého betonu zatříděného do Katalogu odpadů pod kódem 17 01 01, VČETNĚ DOPRAVY</t>
  </si>
  <si>
    <t>998</t>
  </si>
  <si>
    <t>Přesun hmot</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</si>
  <si>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</si>
  <si>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</si>
  <si>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</si>
  <si>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0.558=0.558 [A]</t>
  </si>
  <si>
    <t>359901211</t>
  </si>
  <si>
    <t>Monitoring stok (kamerový systém) jakékoli výšky nová kanalizace</t>
  </si>
  <si>
    <t>359901212</t>
  </si>
  <si>
    <t>Monitoring stok (kamerový systém) jakékoli výšky stávající kanalizace</t>
  </si>
  <si>
    <t>stávající splašková kanalizace 60.0=60.000 [A] 
stávající dešťová kanalizace 90.0=90.000 [B] 
Celkem: 60+90=150.000 [C]</t>
  </si>
  <si>
    <t>Poznámka k položce: kamerové zkoušky stávající kanalizace (i pod stávajícími technologiemi) 
Poznámka k položce: kamerové zkoušky stávající kanalizace (i pod stávajícími technologiemi) 
Poznámka k položce: kamerové zkoušky stávající kanalizace (i pod stávajícími technologiemi)</t>
  </si>
  <si>
    <t>721290111</t>
  </si>
  <si>
    <t>Zkouška těsnosti kanalizace v objektech vodou do DN 125</t>
  </si>
  <si>
    <t>721290112</t>
  </si>
  <si>
    <t>Zkouška těsnosti kanalizace v objektech vodou DN 150 nebo DN 200</t>
  </si>
  <si>
    <t>892233122</t>
  </si>
  <si>
    <t>Proplach a dezinfekce vodovodního potrubí DN od 40 do 70</t>
  </si>
  <si>
    <t>svp pprct 8.4 (0.3+2.2+0.1+2.9+1.6+13.3+4.9)=25.300 [A] 
svp pprct d40 (10.3 + 0.6+5.6+0.4+2*1.4+0.6+3.0+1.1 + 4.6+4.0+0.4+0.7+6.75+3.5+1.0+3.5 + 0)=48.850 [B] 
svp pprct d32 (4.9+2.5+1.7+1.1+0.6+0.3 + 5.3+6.75+1.0+2.1+0.5+0.3 + 5.6+1.1+6.75+1.2+3.5+0.6+0.3 + 11.9+3.5+5.55+0.3)=67.350 [C] 
tvp pprct d32 (0.3+0.6+1.0+1.6+2.5+15.8)=21.800 [D] 
svp pprct 44.04 (8.2+1.8 + 4.8+1.4+0.3 + 3.6+1.4+0.3 + 2.5+2.2+2.5+0.3 + 1.1+1.2+0.3)=31.900 [E] 
tvp pprct 44.04 (4.0+3.9+0.8+0.5+1.4+0.3 + 4.2+3.8+0.9+0.5+1.4+0.3)=22.000 [F] 
cvp pprct d20 (0.3+0.6+1.0+1.6+2.5+15.8)=21.800 [G] 
cvp pprct d20 (4.0+3.9+0.4 + 4.2+3.8+0.4)=16.700 [H] 
sv pprct d32 (0.3+0.6 + 2.1+1.2+1.2 + 1.8+0.8+1.2+0.7 + 1.0+0.3)=11.200 [I] 
tv pprct d32 (1.0+0.3)=1.300 [J] 
sv pprct 44.04 (2.5+0.7+0.3+1.9+1.2+2.6+11.9+1.2+0.5+0.3 + 0.9 + 1.2+0.4+1.0+4.9 + 0.3+1.3+2.6+0.6 + 0.9+4.0+1.1+0.7+3*0.6+3*0.3)=45.700 [K] 
tv pprct 44.04 (0.3+0.7+2.5 + 0.6 + 0.3+1.2+0.7 + 0.3+1.2+0.6)=8.400 [L] 
sv pprct d20 (4*0.5+4*0.3 + 0.7+0.8+0.6+1.1+2.8+2*0.3 + 0.9+1.6+0.7+2*0.4+3*1.2+7*0.3 + 2.7+1.9+2*1.3+3*1.2+4*0.3 + 0)=31.500 [M] 
sv pprct d20 (0 + 2*0.3 + 3*0.3)=1.500 [N] 
tv pprct d20 (1.4+2*0.3 + 0.4+1.2+0.3+2.2+10.7+2.3+1.2+0.3 + 0.5+0.6+1.2+0.3+1.7+7.9+1.5+0.6+1.2+0.3 + 0.3 + 2*0.3)=37.300 [O] 
mv pprct d20 (0.6+0.3 + 1.6+2*0.3 + 1.3+2*0.3)=5.000 [P] 
VŠ (0.4+1.4)=1.800 [Q] 
Celkem: 25.3+48.85+67.35+21.8+31.9+22+21.8+16.7+11.2+1.3+45.7+8.4+31.5+1.5+37.3+5+1.8=399.400 [R]</t>
  </si>
  <si>
    <t>892241111</t>
  </si>
  <si>
    <t>Tlakové zkoušky vodou na potrubí DN do 80</t>
  </si>
  <si>
    <t>R00523X505</t>
  </si>
  <si>
    <t>Hutnící zkouška</t>
  </si>
  <si>
    <t>Poznámka k položce: Zkouška zhutnění násypů a zásypů během provádění zemních prací. 
Poznámka k položce: Zkouška zhutnění násypů a zásypů během provádění zemních prací. 
Poznámka k položce: Zkouška zhutnění násypů a zásypů během provádění zemních prací.</t>
  </si>
  <si>
    <t>R005X9561</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</si>
  <si>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</si>
  <si>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R005X9562</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</si>
  <si>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</si>
  <si>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R04320300X01</t>
  </si>
  <si>
    <t>Vnější vizuální kontrola</t>
  </si>
  <si>
    <t>Poznámka k položce: Vnější vizuální kontrola provedení rozvodů, tras rozvodů, jejich spojů a úchytů 
Poznámka k položce: Vnější vizuální kontrola provedení rozvodů, tras rozvodů, jejich spojů a úchytů 
Poznámka k položce: Vnější vizuální kontrola provedení rozvodů, tras rozvodů, jejich spojů a úchytů</t>
  </si>
  <si>
    <t>R210020952X001</t>
  </si>
  <si>
    <t>Výstražné, informační, bezpečnostní a další tabulky</t>
  </si>
  <si>
    <t>R36076000</t>
  </si>
  <si>
    <t>Popisy a označení rozvodu a zařízení</t>
  </si>
  <si>
    <t>Poznámka k položce: popisy a označení především rozvodů, uzávěrů, měřičů, snímačů a ovládacích prvků atd. dle požadavků technické zprávy a např. ČSN 13 0072, tak aby byla umožněna snadná orientace v zařízení vytápění pro obsluhu, údržbu a servis 
Poznámka k položce: popisy a označení především rozvodů, uzávěrů, měřičů, snímačů a ovládacích prvků atd. dle požadavků technické zprávy a např. ČSN 13 0072, tak aby byla umožněna snadná orientace v zařízení vytápění pro obsluhu, údržbu a servis 
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</si>
  <si>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R735X202020</t>
  </si>
  <si>
    <t>R735X202030</t>
  </si>
  <si>
    <t>Poznámka k položce: Zaučení obsluhy mimo jiné dle návodů výrobců tak, aby obsluha měla celkové technické a funkční informace o zařízení vytápění a uměla jej obsluhovat a reagovat na možné problémy a závady. O zaučení musí být mezi stranami sepsán protokol s obsahem bodů zaučení. 
Poznámka k položce: Zaučení obsluhy mimo jiné dle návodů výrobců tak, aby obsluha měla celkové technické a funkční informace o zařízení vytápění a uměla jej obsluhovat a reagovat na možné problémy a závady. O zaučení musí být mezi stranami sepsán protokol s obsahem bodů zaučení. 
Poznámka k položce: Zaučení obsluhy mimo jiné dle návodů výrobců tak, aby obsluha měla celkové technické a funkční informace o zařízení vytápění a uměla jej obsluhovat a reagovat na možné problémy a závady. O zaučení musí být mezi stranami sepsán protokol s obsahem bodů zaučení.</t>
  </si>
  <si>
    <t xml:space="preserve">  SO 65-71-65.42</t>
  </si>
  <si>
    <t>Vzduchotechnické zařízení</t>
  </si>
  <si>
    <t>SO 65-71-65.42</t>
  </si>
  <si>
    <t>R751X11501640</t>
  </si>
  <si>
    <t>Zřízení a odstranění pracovní podlahy dle demontáží a montáže, např. lešení, pomocné lešení, práce na žebříku, práce na plošině atd. - dle potřeb montáže</t>
  </si>
  <si>
    <t>R960R9423</t>
  </si>
  <si>
    <t>Bourací práce stavebních konstrukcí a související s demontáží stávajících zařízení větrání, včetně opětovného zazdění a zapravení povrchů</t>
  </si>
  <si>
    <t>1.15=1.150 [A]</t>
  </si>
  <si>
    <t>VZT 1.34=1.340 [A] 
Celkem: 1.34=1.340 [B]</t>
  </si>
  <si>
    <t>VZT 0.62=0.620 [A] 
Celkem: 0.62=0.620 [B]</t>
  </si>
  <si>
    <t>VZT 0.19=0.190 [A] 
Celkem: 0.19=0.190 [B]</t>
  </si>
  <si>
    <t>VZT 0.03=0.030 [A] 
Celkem: 0.03=0.030 [B]</t>
  </si>
  <si>
    <t>R997013814</t>
  </si>
  <si>
    <t>918</t>
  </si>
  <si>
    <t>Poplatek za uložení stavebního odpadu na skládce (skládkovné) z izolačních materiálů zatříděného do Katalogu odpadů pod kódem 17 06 04, VČETNĚ DOPRAVY</t>
  </si>
  <si>
    <t>VZT 0.02=0.020 [A] 
Celkem: 0.02=0.020 [B]</t>
  </si>
  <si>
    <t>R997013R01</t>
  </si>
  <si>
    <t>923</t>
  </si>
  <si>
    <t>Poplatek za uložení na skládce (skládkovné) železa a oceli kód odpadu 17 04 05, VČETNĚ DOPRAVY</t>
  </si>
  <si>
    <t>VZT 0.31=0.310 [A] 
Celkem: 0.31=0.310 [B]</t>
  </si>
  <si>
    <t>VZT 0.12=0.120 [A] 
Celkem: 0.12=0.120 [B]</t>
  </si>
  <si>
    <t>D0</t>
  </si>
  <si>
    <t>Demontáže VZT zařízení</t>
  </si>
  <si>
    <t>R751R1152</t>
  </si>
  <si>
    <t>Demontáž stávajícího zařízení a rozvodů lokálních větrání. Jedná se o zbývající častí trubních rozvodů, které jsou většinou nevyužívány, a to včetně ventilátorů</t>
  </si>
  <si>
    <t>Demontáž stávajícího zařízení a rozvodů lokálních větrání. Jedná se o zbývající častí trubních rozvodů, které jsou většinou nevyužívány, a to včetně ventilátorů a příslušenství, jako jsou potrubní a distribuční elementy, upevňovací technika, atd. Součástí</t>
  </si>
  <si>
    <t>46=46.000 [A]</t>
  </si>
  <si>
    <t>Zařízení č.1</t>
  </si>
  <si>
    <t>R751X11501010</t>
  </si>
  <si>
    <t>Diagonální kovový tichý ventilátor do kruhového potrubí Vo=280 m3/hod, tlak 140 Pa, napětí 230 V, příkon 59 W, proud 0,26 A</t>
  </si>
  <si>
    <t>Poznámka k položce: Pozice v PD: 1.1 Výkres. dokumentace: D22132_SO657165_01_102 
Poznámka k položce: Pozice v PD: 1.1 Výkres. dokumentace: D22132_SO657165_01_102</t>
  </si>
  <si>
    <t>751133012</t>
  </si>
  <si>
    <t>Montáž ventilátoru diagonálního nízkotlakého potrubního nevýbušného, průměru přes 100 do 200 mm</t>
  </si>
  <si>
    <t>751344112</t>
  </si>
  <si>
    <t>Montáž tlumičů hluku pro kruhové potrubí, průměru přes 100 do 200 mm</t>
  </si>
  <si>
    <t>751398012</t>
  </si>
  <si>
    <t>Montáž ostatních zařízení větrací mřížky na kruhové potrubí, průměru přes 100 do 200 mm</t>
  </si>
  <si>
    <t>R751X11501050</t>
  </si>
  <si>
    <t>Tlumič hluk DN 160/600 ED tlumič hluku</t>
  </si>
  <si>
    <t>Poznámka k položce: Pozice v PD: 1.7 Výkres. dokumentace: D22132_SO657165_01_102 
Poznámka k položce: Pozice v PD: 1.7 Výkres. dokumentace: D22132_SO657165_01_102</t>
  </si>
  <si>
    <t>751511122</t>
  </si>
  <si>
    <t>Montáž potrubí plechového skupiny I kruhového s přírubou tloušťky plechu 0,6 mm, průměru přes 100 do 200 mm</t>
  </si>
  <si>
    <t>10.8=10.800 [A]</t>
  </si>
  <si>
    <t>42981015</t>
  </si>
  <si>
    <t>trouba spirálně vinutá Pz D 200mm, l=3000mm</t>
  </si>
  <si>
    <t>10.8*1.2 Přepočtené koeficientem množství=12.960 [A]</t>
  </si>
  <si>
    <t>751514662</t>
  </si>
  <si>
    <t>Montáž škrtící klapky nebo zpětné klapky do plechového potrubí kruhové s přírubou, průměru přes 100 do 200 mm</t>
  </si>
  <si>
    <t>42971005</t>
  </si>
  <si>
    <t>klapka kruhová uzavírací Pz D 160mm</t>
  </si>
  <si>
    <t>R751X11501040</t>
  </si>
  <si>
    <t>Komfortní vyústka pro kruhové potrubí Jednořadá, pozinkovaná, velikost 325*75 vyústka s regulací</t>
  </si>
  <si>
    <t>Poznámka k položce: Pozice v PD: 1.5 Výkres. dokumentace: D22132_SO657165_01_102 
Poznámka k položce: Pozice v PD: 1.5 Výkres. dokumentace: D22132_SO657165_01_102</t>
  </si>
  <si>
    <t>R751X11501020</t>
  </si>
  <si>
    <t>Montáž  Rychloupínací spona DN 160, rychloup.spona</t>
  </si>
  <si>
    <t>Poznámka k položce: Pozice v PD: 1.2 Výkres. dokumentace: D22132_SO657165_01_102 
Poznámka k položce: Pozice v PD: 1.2 Výkres. dokumentace: D22132_SO657165_01_102 
Poznámka k položce: Pozice v PD: 1.2 Výkres. dokumentace: D22132_SO657165_01_102</t>
  </si>
  <si>
    <t>42917523</t>
  </si>
  <si>
    <t>spona rychloupínací D 160mm</t>
  </si>
  <si>
    <t>R751X11501061</t>
  </si>
  <si>
    <t>Čtyřhranné potrubí skupiny I. materiál pozinkovaný plech do obvodu 1050 100% tvarovek</t>
  </si>
  <si>
    <t>bm</t>
  </si>
  <si>
    <t>0.2=0.200 [A]</t>
  </si>
  <si>
    <t>Poznámka k položce: Výkres. dokumentace: D22132_SO657165_01_102 
Poznámka k položce: Výkres. dokumentace: D22132_SO657165_01_102</t>
  </si>
  <si>
    <t>R751X11501060</t>
  </si>
  <si>
    <t>Montáž Čtyřhranné potrubí skupiny I. materiál pozinkovaný plech do obvodu 1050 100% tvarovek</t>
  </si>
  <si>
    <t>Poznámka k položce: Výkres. dokumentace: D22132_SO657165_01_102 
Poznámka k položce: Výkres. dokumentace: D22132_SO657165_01_102 
Poznámka k položce: Výkres. dokumentace: D22132_SO657165_01_102</t>
  </si>
  <si>
    <t>R751X11501080</t>
  </si>
  <si>
    <t>Dodávka Zaslepení kruhové trouby skupiny i pozinkovaný plech do průměru200</t>
  </si>
  <si>
    <t>R751X11501081</t>
  </si>
  <si>
    <t>Montáž Zaslepení kruhové trouby skupiny i pozinkovaný plech do průměru200</t>
  </si>
  <si>
    <t>R751X11501090</t>
  </si>
  <si>
    <t>Závěsy, závěsné lišty, závitové tyče,závěsy, kruhové závěsy,hmoždinky ( 2,6% z dodávky potrubí)</t>
  </si>
  <si>
    <t>R751X11501091</t>
  </si>
  <si>
    <t>Montáž Závěsy, závěsné lišty, závitové tyče,závěsy, kruhové závěsy,hmoždinky ( 2,6% z dodávky potrubí)</t>
  </si>
  <si>
    <t>Zařízení č.2</t>
  </si>
  <si>
    <t>R751X11501100</t>
  </si>
  <si>
    <t>Diagonální kovový tichý ventilátor do kruhového potrubí Vo=320 m3/hod, tlak 140 Pa, napětí 230 V, příkon 59 W, proud 0,26 A</t>
  </si>
  <si>
    <t>Poznámka k položce: Pozice v PD: 2.1 Výkres. dokumentace: D22132_SO657165_01_102 
Poznámka k položce: Pozice v PD: 2.1 Výkres. dokumentace: D22132_SO657165_01_102</t>
  </si>
  <si>
    <t>2*1.2 Přepočtené koeficientem množství=2.400 [A]</t>
  </si>
  <si>
    <t>8.5=8.500 [A]</t>
  </si>
  <si>
    <t>8.5*1.2 Přepočtené koeficientem množství=10.200 [A]</t>
  </si>
  <si>
    <t>751526636</t>
  </si>
  <si>
    <t>Montáž klapky škrtící nebo zpětné do plastového potrubí kruhové s přírubou, průměru přes 100 do 200 mm</t>
  </si>
  <si>
    <t>42971022</t>
  </si>
  <si>
    <t>klapka kruhová zpětná Pz D 160mm</t>
  </si>
  <si>
    <t>R751X11501130</t>
  </si>
  <si>
    <t>Poznámka k položce: Pozice v PD: 2.5 Výkres. dokumentace: D22132_SO657165_01_102 
Poznámka k položce: Pozice v PD: 2.5 Výkres. dokumentace: D22132_SO657165_01_102</t>
  </si>
  <si>
    <t>R751X11501110</t>
  </si>
  <si>
    <t>Montáž Rychloupínací spona DN 160 rychloup.spona</t>
  </si>
  <si>
    <t>Poznámka k položce: Pozice v PD: 2.2 Výkres. dokumentace: D22132_SO657165_01_102 
Poznámka k položce: Pozice v PD: 2.2 Výkres. dokumentace: D22132_SO657165_01_102 
Poznámka k položce: Pozice v PD: 2.2 Výkres. dokumentace: D22132_SO657165_01_102</t>
  </si>
  <si>
    <t>R751X11501140</t>
  </si>
  <si>
    <t>Tlumič hluku DN 160/600 ED tlumič hluku potrubní</t>
  </si>
  <si>
    <t>Poznámka k položce: Pozice v PD: 2.6 Výkres. dokumentace: D22132_SO657165_01_102 
Poznámka k položce: Pozice v PD: 2.6 Výkres. dokumentace: D22132_SO657165_01_102 
Poznámka k položce: Pozice v PD: 2.6 Výkres. dokumentace: D22132_SO657165_01_102</t>
  </si>
  <si>
    <t>Zařízení č.4</t>
  </si>
  <si>
    <t>R751X11501210</t>
  </si>
  <si>
    <t>Diagonální tichý ventilátor do kruhového potrubí IP44 Vo=110 m3/hod, tlak 90 Pa, napětí 230 V, příkon 27 W, proud 0,12 A</t>
  </si>
  <si>
    <t>Poznámka k položce: Pozice v PD: 4.1 Výkres. dokumentace: D22132_SO657165_01_103 
Poznámka k položce: Pozice v PD: 4.1 Výkres. dokumentace: D22132_SO657165_01_103 
Poznámka k položce: Pozice v PD: 4.1 Výkres. dokumentace: D22132_SO657165_01_103</t>
  </si>
  <si>
    <t>R751X11501220</t>
  </si>
  <si>
    <t>Montáž Rychloupínací spona DN 125 rychloup.spona</t>
  </si>
  <si>
    <t>Poznámka k položce: Pozice v PD: 4.7 Výkres. dokumentace: D22132_SO657165_01_103 
Poznámka k položce: Pozice v PD: 4.7 Výkres. dokumentace: D22132_SO657165_01_103 
Poznámka k položce: Pozice v PD: 4.7 Výkres. dokumentace: D22132_SO657165_01_103</t>
  </si>
  <si>
    <t>42917521</t>
  </si>
  <si>
    <t>spona rychloupínací D 125mm</t>
  </si>
  <si>
    <t>R751X11501240</t>
  </si>
  <si>
    <t>Montáž Lakovaný talířový ventil přívodní KE 125 tal.vent.</t>
  </si>
  <si>
    <t>Poznámka k položce: Pozice v PD: 4.5 Výkres. dokumentace: D22132_SO657165_01_103 
Poznámka k položce: Pozice v PD: 4.5 Výkres. dokumentace: D22132_SO657165_01_103 
Poznámka k položce: Pozice v PD: 4.5 Výkres. dokumentace: D22132_SO657165_01_103</t>
  </si>
  <si>
    <t>42972880</t>
  </si>
  <si>
    <t>ventil talířový, lakovaný hliník, D 125mm</t>
  </si>
  <si>
    <t>R751X11501250</t>
  </si>
  <si>
    <t>Tlumič hluku DN 125/600 ED tlumič hluku</t>
  </si>
  <si>
    <t>Poznámka k položce: Pozice v PD: 4.2 Výkres. dokumentace: D22132_SO657165_01_103 
Poznámka k položce: Pozice v PD: 4.2 Výkres. dokumentace: D22132_SO657165_01_103</t>
  </si>
  <si>
    <t>R751X11501260</t>
  </si>
  <si>
    <t>Elektrický ohřívač do kruhového potrubí, příkon 1,2 kW, včetně regulace ohřívače, prokabelování a potrubního čidla teploty.</t>
  </si>
  <si>
    <t>Poznámka k položce: Pozice v PD: 4.4 Výkres. dokumentace: D22132_SO657165_01_103 
Poznámka k položce: Pozice v PD: 4.4 Výkres. dokumentace: D22132_SO657165_01_103 
Poznámka k položce: Pozice v PD: 4.4 Výkres. dokumentace: D22132_SO657165_01_103</t>
  </si>
  <si>
    <t>R751X11501261</t>
  </si>
  <si>
    <t>Montáž  Elektrický ohřívač do kruhového potrubí, příkon 1,2 kW, včetně regulace ohřívače, prokabelování a potrubního čidla teploty.</t>
  </si>
  <si>
    <t>R751X11501262</t>
  </si>
  <si>
    <t>Tepelná izolace potrubí minerální vatou s Al. Polemem tl. 40 mm</t>
  </si>
  <si>
    <t>R751X11501263</t>
  </si>
  <si>
    <t>Montáž Tepelná izolace potrubí minerální vatou s Al. Polemem tl. 40 mm</t>
  </si>
  <si>
    <t>R751X11501270</t>
  </si>
  <si>
    <t>Kruhové potrubí skupiny I. materiál pozinkovaný plech do průměru140 30% tvarovek</t>
  </si>
  <si>
    <t>Poznámka k položce: Výkres. dokumentace: D22132_SO657165_01_103 
Poznámka k položce: Výkres. dokumentace: D22132_SO657165_01_103</t>
  </si>
  <si>
    <t>Zařízení č.5</t>
  </si>
  <si>
    <t>R751X11501330</t>
  </si>
  <si>
    <t>Diagonální tichý ventilátor do kruhového potrubí IP44 Vo=80 m3/hod, tlak 100 Pa, napětí 230 V, příkon 21 W, proud 0,1 A</t>
  </si>
  <si>
    <t>Poznámka k položce: Pozice v PD: 5.1 Výkres. dokumentace: D22132_SO657165_01_103 
Poznámka k položce: Pozice v PD: 5.1 Výkres. dokumentace: D22132_SO657165_01_103</t>
  </si>
  <si>
    <t>R751X11501410</t>
  </si>
  <si>
    <t>Kruhové potrubí skupiny I. materiál pozinkovaný plech do průměru200 100% tvarovek</t>
  </si>
  <si>
    <t>42971020</t>
  </si>
  <si>
    <t>klapka kruhová zpětná Pz D 125mm</t>
  </si>
  <si>
    <t>R751X11501340</t>
  </si>
  <si>
    <t>Poznámka k položce: Pozice v PD: 5.2 Výkres. dokumentace: D22132_SO657165_01_103 
Poznámka k položce: Pozice v PD: 5.2 Výkres. dokumentace: D22132_SO657165_01_103 
Poznámka k položce: Pozice v PD: 5.2 Výkres. dokumentace: D22132_SO657165_01_103</t>
  </si>
  <si>
    <t>R751X11501350</t>
  </si>
  <si>
    <t>Montáž Lakovaný talířový ventil odvodní KK 125 tal.vent.</t>
  </si>
  <si>
    <t>Poznámka k položce: Pozice v PD: 5.4 Výkres. dokumentace: D22132_SO657165_01_103 
Poznámka k položce: Pozice v PD: 5.4 Výkres. dokumentace: D22132_SO657165_01_103 
Poznámka k položce: Pozice v PD: 5.4 Výkres. dokumentace: D22132_SO657165_01_103</t>
  </si>
  <si>
    <t>R751X11501370</t>
  </si>
  <si>
    <t>Poznámka k položce: Pozice v PD: 5.6 Výkres. dokumentace: D22132_SO657165_01_103 
Poznámka k položce: Pozice v PD: 5.6 Výkres. dokumentace: D22132_SO657165_01_103</t>
  </si>
  <si>
    <t>R751X11501390</t>
  </si>
  <si>
    <t>D+M Protidešťová stříška DN 200 protidešťová měděná stříška napojena na spiro potrubí. Před výrobou bude dodána výrobní dokumentace ke schválení architektu</t>
  </si>
  <si>
    <t>Poznámka k položce: Pozice v PD: 5.8 Výkres. dokumentace: D22132_SO657165_01_103 
Poznámka k položce: Pozice v PD: 5.8 Výkres. dokumentace: D22132_SO657165_01_103 
Poznámka k položce: Pozice v PD: 5.8 Výkres. dokumentace: D22132_SO657165_01_103</t>
  </si>
  <si>
    <t>R751X11501400</t>
  </si>
  <si>
    <t>R751X11501420</t>
  </si>
  <si>
    <t>2.6=2.600 [A]</t>
  </si>
  <si>
    <t>Poznámka k položce: Pozice v PD: 5.9 Výkres. dokumentace: D22132_SO657165_01_103 
Poznámka k položce: Pozice v PD: 5.9 Výkres. dokumentace: D22132_SO657165_01_103 
Poznámka k položce: Pozice v PD: 5.9 Výkres. dokumentace: D22132_SO657165_01_103</t>
  </si>
  <si>
    <t>R751X11501430</t>
  </si>
  <si>
    <t>Poznámka k položce: Výkres. dokumentace: D22132_SO657165_01_103 
Poznámka k položce: Výkres. dokumentace: D22132_SO657165_01_103 
Poznámka k položce: Výkres. dokumentace: D22132_SO657165_01_103</t>
  </si>
  <si>
    <t>Zařízení č.6</t>
  </si>
  <si>
    <t>R751X11501440</t>
  </si>
  <si>
    <t>Diagonální tichý ventilátor do kruhového potrubí IP44 Vo=230 m3/hod, tlak 85 Pa, napětí 230 V, příkon 27 W, proud 0,12 A</t>
  </si>
  <si>
    <t>Poznámka k položce: Pozice v PD: 6.1 Výkres. dokumentace: D22132_SO657165_01_103 
Poznámka k položce: Pozice v PD: 6.1 Výkres. dokumentace: D22132_SO657165_01_103</t>
  </si>
  <si>
    <t>R751X11501450</t>
  </si>
  <si>
    <t>Montáž  Rychloupínací spona DN 125 rychloup.spona</t>
  </si>
  <si>
    <t>Poznámka k položce: Pozice v PD: 6.2 Výkres. dokumentace: D22132_SO657165_01_103 
Poznámka k položce: Pozice v PD: 6.2 Výkres. dokumentace: D22132_SO657165_01_103 
Poznámka k položce: Pozice v PD: 6.2 Výkres. dokumentace: D22132_SO657165_01_103</t>
  </si>
  <si>
    <t>R751X11501470</t>
  </si>
  <si>
    <t>Poznámka k položce: Pozice v PD: 6.4 Výkres. dokumentace: D22132_SO657165_01_103 
Poznámka k položce: Pozice v PD: 6.4 Výkres. dokumentace: D22132_SO657165_01_103 
Poznámka k položce: Pozice v PD: 6.4 Výkres. dokumentace: D22132_SO657165_01_103</t>
  </si>
  <si>
    <t>R751X11501490</t>
  </si>
  <si>
    <t>Poznámka k položce: Pozice v PD: 6.6 Výkres. dokumentace: D22132_SO657165_01_103 
Poznámka k položce: Pozice v PD: 6.6 Výkres. dokumentace: D22132_SO657165_01_103</t>
  </si>
  <si>
    <t>R751X11501500</t>
  </si>
  <si>
    <t>D+M Protidešťová stříška DN 125 protidešťová měděná stříška napojena na spiro potrubí. Před výrobou bude dodána výrobní dokumentace ke schválení architektu</t>
  </si>
  <si>
    <t>Poznámka k položce: Pozice v PD: 6.7 Výkres. dokumentace: D22132_SO657165_01_103 
Poznámka k položce: Pozice v PD: 6.7 Výkres. dokumentace: D22132_SO657165_01_103 
Poznámka k položce: Pozice v PD: 6.7 Výkres. dokumentace: D22132_SO657165_01_103</t>
  </si>
  <si>
    <t>R751X11501510</t>
  </si>
  <si>
    <t>Kruhové potrubí skupiny I. materiál pozinkovaný plech do průměru140 40% tvarovek</t>
  </si>
  <si>
    <t>R751X11501520</t>
  </si>
  <si>
    <t>Dodávka Zaslepení kruhové trouby skupiny i pozinkovaný plech do průměru140</t>
  </si>
  <si>
    <t>R751X11501521</t>
  </si>
  <si>
    <t>Montáž Zaslepení kruhové trouby skupiny i pozinkovaný plech do průměru140</t>
  </si>
  <si>
    <t>Poznámka k položce: Pozice v PD: 5.9 Výkres. dokumentace: D22132_SO657165_01_103 
Poznámka k položce: Pozice v PD: 5.9 Výkres. dokumentace: D22132_SO657165_01_103</t>
  </si>
  <si>
    <t>R751X11501540</t>
  </si>
  <si>
    <t>Zařízení č.7</t>
  </si>
  <si>
    <t>R751X11501550</t>
  </si>
  <si>
    <t>Diagonální tichý ventilátor do kruhového potrubí IP44 Vo=100 m3/hod, tlak 80 Pa, napětí 230 V, příkon 21 W, proud 0,1 A</t>
  </si>
  <si>
    <t>Poznámka k položce: Pozice v PD: 7.1 Výkres. dokumentace: D22132_SO657165_01_102 
Poznámka k položce: Pozice v PD: 7.1 Výkres. dokumentace: D22132_SO657165_01_102</t>
  </si>
  <si>
    <t>13.3=13.300 [A]</t>
  </si>
  <si>
    <t>R751X11501560</t>
  </si>
  <si>
    <t>Poznámka k položce: Pozice v PD: 7.2 Výkres. dokumentace: D22132_SO657165_01_102 
Poznámka k položce: Pozice v PD: 7.2 Výkres. dokumentace: D22132_SO657165_01_102 
Poznámka k položce: Pozice v PD: 7.2 Výkres. dokumentace: D22132_SO657165_01_102</t>
  </si>
  <si>
    <t>R751X11501570</t>
  </si>
  <si>
    <t>Tlumič hluku DN125/600 ED tlumič hluku</t>
  </si>
  <si>
    <t>Poznámka k položce: Pozice v PD: 7.3 Výkres. dokumentace: D22132_SO657165_01_102 
Poznámka k položce: Pozice v PD: 7.3 Výkres. dokumentace: D22132_SO657165_01_102</t>
  </si>
  <si>
    <t>R751X11501580</t>
  </si>
  <si>
    <t>Poznámka k položce: Pozice v PD: 7.5 Výkres. dokumentace: D22132_SO657165_01_102 
Poznámka k položce: Pozice v PD: 7.5 Výkres. dokumentace: D22132_SO657165_01_102 
Poznámka k položce: Pozice v PD: 7.5 Výkres. dokumentace: D22132_SO657165_01_102</t>
  </si>
  <si>
    <t>R751X11501590</t>
  </si>
  <si>
    <t>Komfortní vyústka pro kruhové potrubí Jednořadá, pozinkovaná, velikost 225*75 vyústka s regulací</t>
  </si>
  <si>
    <t>R751X11501620</t>
  </si>
  <si>
    <t>Kruhové potrubí skupiny I. materiál pozinkovaný plech do průměru140 10% tvarovek</t>
  </si>
  <si>
    <t>R751X11501630</t>
  </si>
  <si>
    <t>R751X11501631</t>
  </si>
  <si>
    <t>Zařízení č.8</t>
  </si>
  <si>
    <t>R751X11501638</t>
  </si>
  <si>
    <t>Dodávka Požární mřížka 200x200x30mm (EW 60 DP1)</t>
  </si>
  <si>
    <t>R751X11501639</t>
  </si>
  <si>
    <t>Montáž Požární mřížka 200x200x30mm (EW 60 DP1)</t>
  </si>
  <si>
    <t>Zařízení č.9</t>
  </si>
  <si>
    <t>R751X11503440</t>
  </si>
  <si>
    <t>Dodávka Kondenzační split jednotka, chladivo R32, Qch=4,0 kW, Qt=6,0 kW, příkon 1,4 kW, proud 7 A, napětí 230 V, garantovaný chod chlazení při -15°C, konzole pr</t>
  </si>
  <si>
    <t>Dodávka Kondenzační split jednotka, chladivo R32, Qch=4,0 kW, Qt=6,0 kW, příkon 1,4 kW, proud 7 A, napětí 230 V, garantovaný chod chlazení při -15°C, konzole pro zavěšení</t>
  </si>
  <si>
    <t>Poznámka k položce: Pozice v PD: 9.1 Výkres. dokumentace: D22132_SO657165_01_102 
Poznámka k položce: Pozice v PD: 9.1 Výkres. dokumentace: D22132_SO657165_01_102 
Poznámka k položce: Pozice v PD: 9.1 Výkres. dokumentace: D22132_SO657165_01_102</t>
  </si>
  <si>
    <t>R751X11503441</t>
  </si>
  <si>
    <t>Montáž Kondenzační split jednotka, chladivo R32, Qch=4,0 kW, Qt=6,0 kW, příkon 1,4 kW, proud 7 A, napětí 230 V, garantovaný chod chlazení při -15°C, konzole pro</t>
  </si>
  <si>
    <t>Montáž Kondenzační split jednotka, chladivo R32, Qch=4,0 kW, Qt=6,0 kW, příkon 1,4 kW, proud 7 A, napětí 230 V, garantovaný chod chlazení při -15°C, konzole pro zavěšení</t>
  </si>
  <si>
    <t>R751X11503460</t>
  </si>
  <si>
    <t>Dodávka Cu potrubí chladiva, kapalina/plyn, včetně paropropustné izolace a sdělovacího kabelu, předplněno do 7,5 m</t>
  </si>
  <si>
    <t>R751X11503461</t>
  </si>
  <si>
    <t>Montáž Cu potrubí chladiva, kapalina/plyn, včetně paropropustné izolace a sdělovacího kabelu, předplněno do 7,5 m</t>
  </si>
  <si>
    <t>R751X11503610</t>
  </si>
  <si>
    <t>Dodávka Těsnění prostupu požárně dělící konstrukcí stropem. Provedení certifikovaným materiálem DN 100 z obou stran stropu.</t>
  </si>
  <si>
    <t>R751X11503611</t>
  </si>
  <si>
    <t>Montáž Těsnění prostupu požárně dělící konstrukcí stropem. Provedení certifikovaným materiálem DN 100 z obou stran stropu.</t>
  </si>
  <si>
    <t>R751X11503612</t>
  </si>
  <si>
    <t>Dodávka Kondenzační vana pod venkovní jednotku s nátrubkem na napojení potrubí kanalizace. Velikost 1000x300 mm</t>
  </si>
  <si>
    <t>R751X11503613</t>
  </si>
  <si>
    <t>Montáž Kondenzační vana pod venkovní jednotku s nátrubkem na napojení potrubí kanalizace. Velikost 1000x300 mm</t>
  </si>
  <si>
    <t>R751X11503614</t>
  </si>
  <si>
    <t>Kanalizační potrubí DN 32 mm, pro napojení odvodu kondenzátu</t>
  </si>
  <si>
    <t>2.3=2.300 [A]</t>
  </si>
  <si>
    <t>R751X11503615</t>
  </si>
  <si>
    <t>Montáž  Kanalizační potrubí DN 32 mm, pro napojení odvodu kondenzátu</t>
  </si>
  <si>
    <t>D99</t>
  </si>
  <si>
    <t>Montáž vzduchotechniky</t>
  </si>
  <si>
    <t>R751X11501780</t>
  </si>
  <si>
    <t>0.22=0.220 [A]</t>
  </si>
  <si>
    <t>R751X11501790</t>
  </si>
  <si>
    <t>PPV 5,00% z montáže a nátěrů zařízení</t>
  </si>
  <si>
    <t>R751X11501800</t>
  </si>
  <si>
    <t>Zednické výpomoci 1,60% z montáže a nátěrů zařízení</t>
  </si>
  <si>
    <t>R731X508181</t>
  </si>
  <si>
    <t>Montáž bezpečnostní tabulky, značky, popř. signály</t>
  </si>
  <si>
    <t>Poznámka k položce: Dle zvolených instalovaných výrobků a zařízení. 
Poznámka k položce: Dle zvolených instalovaných výrobků a zařízení. 
Poznámka k položce: Dle zvolených instalovaných výrobků a zařízení.</t>
  </si>
  <si>
    <t>R751X11501650</t>
  </si>
  <si>
    <t>Zprovoznění, seřízení a vyzkoušení zařízení-Před předáním. Vyhotovení zápisu s popisem postupu zprovoznění, výsledků seřízení, výsledků zkoušek, atd. Zařízení m</t>
  </si>
  <si>
    <t>Zprovoznění, seřízení a vyzkoušení zařízení-Před předáním. Vyhotovení zápisu s popisem postupu zprovoznění, výsledků seřízení, výsledků zkoušek, atd. Zařízení musí být před předáním bez závad.</t>
  </si>
  <si>
    <t>R751X11501660</t>
  </si>
  <si>
    <t>Funkční zkoušky včetně vystavení protokolů o zkouškách</t>
  </si>
  <si>
    <t>72=72.000 [A]</t>
  </si>
  <si>
    <t>R751X11501670</t>
  </si>
  <si>
    <t>Vyregulování průtoků vzduchu včetně vystavení protokolu</t>
  </si>
  <si>
    <t>R751X11501720</t>
  </si>
  <si>
    <t>Dodávka Popisy a označení rozvodů a zařízení-Popisy a označení především rozvodů, ventilátorů, klapek, filtrů a ovládacích prvků MaR, atd. a např. ČSN 13 0072,</t>
  </si>
  <si>
    <t>Dodávka Popisy a označení rozvodů a zařízení-Popisy a označení především rozvodů, ventilátorů, klapek, filtrů a ovládacích prvků MaR, atd. a např. ČSN 13 0072, tak aby byla umožněna snadná orientace v zařízení VZT pro obsluhu, údržbu a servis</t>
  </si>
  <si>
    <t>R751X11501721</t>
  </si>
  <si>
    <t>Montáž Popisy a označení rozvodů a zařízení-Popisy a označení především rozvodů, ventilátorů, klapek, filtrů a ovládacích prvků MaR, atd. a např. ČSN 13 0072, t</t>
  </si>
  <si>
    <t>Montáž Popisy a označení rozvodů a zařízení-Popisy a označení především rozvodů, ventilátorů, klapek, filtrů a ovládacích prvků MaR, atd. a např. ČSN 13 0072, tak aby byla umožněna snadná orientace v zařízení VZT pro obsluhu, údržbu a servis</t>
  </si>
  <si>
    <t>R731X508180</t>
  </si>
  <si>
    <t>Dodávka bezpečnostní tabulky, značky, popř. signály</t>
  </si>
  <si>
    <t>Poznámka k položce: Dle zvolených instalovaných výrobků a zařízení. 
Poznámka k položce: Dle zvolených instalovaných výrobků a zařízení.</t>
  </si>
  <si>
    <t xml:space="preserve">  SO 65-71-65.43/</t>
  </si>
  <si>
    <t>Zařízení pro vytápění a ochlazování</t>
  </si>
  <si>
    <t>SO 65-71-65.43/</t>
  </si>
  <si>
    <t>713463131</t>
  </si>
  <si>
    <t>Montáž izolace tepelné potrubí a ohybů tvarovkami nebo deskami potrubními pouzdry bez povrchové úpravy (izolační materiál ve specifikaci) přilepenými v příčných</t>
  </si>
  <si>
    <t>Montáž izolace tepelné potrubí a ohybů tvarovkami nebo deskami potrubními pouzdry bez povrchové úpravy (izolační materiál ve specifikaci) přilepenými v příčných a podélných spojích izolace potrubí jednovrstvá, tloušťky izolace do 25 mm</t>
  </si>
  <si>
    <t>PE-X d17x2 55.0=55.000 [A] 
Celkem: 55=55.000 [B]</t>
  </si>
  <si>
    <t>713463137</t>
  </si>
  <si>
    <t>Montáž izolace tepelné potrubí a ohybů tvarovkami nebo deskami potrubními pouzdry bez povrchové úpravy (izolační materiál ve specifikaci) přilepenými v příčných a podélných spojích izolace ohybů jednovrstvá, tloušťky izolace přes 50 do 100 mm</t>
  </si>
  <si>
    <t>PEX/Al/PEX D63x4,5 147=147.000 [A] 
Celkem: 147=147.000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</si>
  <si>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</si>
  <si>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</si>
  <si>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</si>
  <si>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FeZn D15x1,2 45.0=45.000 [A] 
PEX/Al/PEX D16x2 234=234.000 [B] 
PEX/Al/PEX D18x2 31=31.000 [C] 
FeZn D22x1,5 35.0=35.000 [D] 
PEX/Al/PEX D20x2 30.0=30.000 [E] 
FeZn D28x1,5 44.0=44.000 [F] 
PEX/Al/PEX D26x3 62=62.000 [G] 
PEX/Al/PEX D32x3 80=80.000 [H] 
PEX/Al/PEX D40x3,5 57=57.000 [I] 
Celkem: 45+234+31+35+30+44+62+80+57=618.000 [J] 
FeZn D15x1,2 54.0=54.000 [K] 
PEX/Al/PEX D16x2 234=234.000 [L] 
PEX/Al/PEX D18x2 31=31.000 [M] 
FeZn D22x1,5 45.0=45.000 [N] 
PEX/Al/PEX D20x2 30.0=30.000 [O] 
FeZn D28x1,5 44.0=44.000 [P] 
PEX/Al/PEX D26x3 104=104.000 [Q] 
PEX/Al/PEX D32x3 80=80.000 [R] 
PEX/Al/PEX D40x3,5 65=65.000 [S] 
Celkem: 54+234+31+45+30+44+104+80+65=687.000 [T]</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</si>
  <si>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</si>
  <si>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</si>
  <si>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PEX/Al/PEX D50x4 69=69.000 [A] 
FeZn D76,1x2 44=44.000 [B] 
Fe DN50 1.5=1.500 [C] 
Celkem: 69+44+1.5=114.500 [D]</t>
  </si>
  <si>
    <t>R63143198X01</t>
  </si>
  <si>
    <t>pouzdro izolační potrubní s jednostrannou Al fólií 57/100 mm</t>
  </si>
  <si>
    <t>'Fe DN50 10' 
10*1.1 Přepočtené koeficientem množství=11.000 [A] 
Celkem: 11=11.000 [B]</t>
  </si>
  <si>
    <t>Poznámka k položce: tepelná izolace z minerální tepelné izolace tl. min. 100 mm, tepelné vodivosti min. 0,04 W/mK pro úpravu rozvodu horkovodu. 
Poznámka k položce: tepelná izolace z minerální tepelné izolace tl. min. 100 mm, tepelné vodivosti min. 0,04 W/mK pro úpravu rozvodu horkovodu.</t>
  </si>
  <si>
    <t>28377106</t>
  </si>
  <si>
    <t>pouzdro izolační potrubní z pěnového polyetylenu 18/20mm</t>
  </si>
  <si>
    <t>'PE-X d17x2;  55,0' 
55*1.1 Přepočtené koeficientem množství=60.500 [A] 
Celkem: 60.5=60.500 [B]</t>
  </si>
  <si>
    <t>Poznámka k položce: Návlečková tepelná izolace potrubí d17, tl. min. 17 mm, součinitel teplené vodivosti min. 0,040 W/(mK) Tepená izolace potrubí k otopným smyčkám 
Poznámka k položce: Návlečková tepelná izolace potrubí d17, tl. min. 17 mm, součinitel teplené vodivosti min. 0,040 W/(mK) Tepená izolace potrubí k otopným smyčkám</t>
  </si>
  <si>
    <t>R28377073X01</t>
  </si>
  <si>
    <t>izolace tepelná potrubí z pěnového polyuretanu 64 x 30 mm</t>
  </si>
  <si>
    <t>'PEX/Al/PEX D63x4,5;  147' 
147*1.1 Přepočtené koeficientem množství=161.700 [A] 
Celkem: 161.7=161.700 [B]</t>
  </si>
  <si>
    <t>Poznámka k položce: Pro rozvody vytápění. Předpokládá se minimální tloušťka tepelné izolace min. 25 mm, součinitel tepelné vodivosti tepelné izolace ?=0,026 W/m*K, tj. tepelná izolace PUR- výlisky pro potrubí i tvarovky. Rozvod potrubí z výměníkové stanice 
Poznámka k položce: Pro rozvody vytápění. Předpokládá se minimální tloušťka tepelné izolace min. 25 mm, součinitel tepelné vodivosti tepelné izolace ?=0,026 W/m*K, tj. tepelná izolace PUR- výlisky pro potrubí i tvarovky. Rozvod potrubí z výměníkové stanice</t>
  </si>
  <si>
    <t>63154003</t>
  </si>
  <si>
    <t>pouzdro izolační potrubní z minerální vlny s Al fólií max. 250/100°C 18/20mm</t>
  </si>
  <si>
    <t>FeZn D15x1,2 54.0=54.000 [A] 
PEX/Al/PEX D16x2 234=234.000 [B] 
PEX/Al/PEX D18x2 31=31.000 [C] 
Celkem: 54+234+31=319.000 [D] 
319*1.1 Přepočtené koeficientem množství=350.900 [E] 
Celkem: 350.9=350.900 [F]</t>
  </si>
  <si>
    <t>Poznámka k položce: Pro rozvody vytápění. Předpokládá se minimální tloušťka tepelné izolace 20 mm, součinitel tepelné vodivosti tepelné izolace ?=0,04 W/m*K. Délky izolace jou dány délkami příslušného potrubí 
Poznámka k položce: Pro rozvody vytápění. Předpokládá se minimální tloušťka tepelné izolace 20 mm, součinitel tepelné vodivosti tepelné izolace ?=0,04 W/m*K. Délky izolace jou dány délkami příslušného potrubí</t>
  </si>
  <si>
    <t>63154004</t>
  </si>
  <si>
    <t>pouzdro izolační potrubní z minerální vlny s Al fólií max. 250/100°C 22/20mm</t>
  </si>
  <si>
    <t>FeZn D22x1,5 45.0=45.000 [A] 
PEX/Al/PEX D20x2 30=30.000 [B] 
Celkem: 45+30=75.000 [C] 
75*1.1 Přepočtené koeficientem množství=82.500 [D] 
Celkem: 82.5=82.500 [E]</t>
  </si>
  <si>
    <t>FeZn D28x1,5 44.0=44.000 [A] 
PEX/Al/PEX D26x3 104=104.000 [B] 
Celkem: 44+104=148.000 [C] 
148*1.1 Přepočtené koeficientem množství=162.800 [D] 
Celkem: 162.8=162.800 [E]</t>
  </si>
  <si>
    <t>Poznámka k položce: Pro rozvody vytápění. Předpokládá se minimální tloušťka tepelné izolace 30 mm, součinitel tepelné vodivosti tepelné izolace ?=0,04 W/m*K. Délky izolace jou dány délkami příslušného potrubí 
Poznámka k položce: Pro rozvody vytápění. Předpokládá se minimální tloušťka tepelné izolace 30 mm, součinitel tepelné vodivosti tepelné izolace ?=0,04 W/m*K. Délky izolace jou dány délkami příslušného potrubí</t>
  </si>
  <si>
    <t>'PEX/Al/PEX D32x3;  80' 
80*1.1 Přepočtené koeficientem množství=88.000 [A] 
Celkem: 88=88.000 [B]</t>
  </si>
  <si>
    <t>63154573</t>
  </si>
  <si>
    <t>pouzdro izolační potrubní z minerální vlny s Al fólií max. 250/100°C 42/40mm</t>
  </si>
  <si>
    <t>'PEX/Al/PEX D40x3,5; 65' 
65*1.1 Přepočtené koeficientem množství=71.500 [A] 
Celkem: 71.5=71.500 [B]</t>
  </si>
  <si>
    <t>Poznámka k položce: Pro rozvody vytápění. Předpokládá se minimální tloušťka tepelné izolace 40 mm, součinitel tepelné vodivosti tepelné izolace ?=0,04 W/m*K. Délky izolace jou dány délkami příslušného potrubí 
Poznámka k položce: Pro rozvody vytápění. Předpokládá se minimální tloušťka tepelné izolace 40 mm, součinitel tepelné vodivosti tepelné izolace ?=0,04 W/m*K. Délky izolace jou dány délkami příslušného potrubí</t>
  </si>
  <si>
    <t>63154605</t>
  </si>
  <si>
    <t>pouzdro izolační potrubní z minerální vlny s Al fólií max. 250/100°C 60/50mm</t>
  </si>
  <si>
    <t>'PEX/Al/PEX D50x4; 69' 
69*1.1 Přepočtené koeficientem množství=75.900 [A] 
Celkem: 75.9=75.900 [B]</t>
  </si>
  <si>
    <t>Poznámka k položce: Pro rozvody vytápění. Předpokládá se minimální tloušťka tepelné izolace 50 mm, součinitel tepelné vodivosti tepelné izolace ?=0,04 W/m*K. Délky izolace jou dány délkami příslušného potrubí 
Poznámka k položce: Pro rozvody vytápění. Předpokládá se minimální tloušťka tepelné izolace 50 mm, součinitel tepelné vodivosti tepelné izolace ?=0,04 W/m*K. Délky izolace jou dány délkami příslušného potrubí</t>
  </si>
  <si>
    <t>63154041</t>
  </si>
  <si>
    <t>pouzdro izolační potrubní z minerální vlny s Al fólií max. 250/100°C 76/70mm</t>
  </si>
  <si>
    <t>'FeZn D76,1x2; 44' 
44*1.1 Přepočtené koeficientem množství=48.400 [A] 
Celkem: 48.4=48.400 [B]</t>
  </si>
  <si>
    <t>Poznámka k položce: Pro rozvody vytápění. Předpokládá se minimální tloušťka tepelné izolace 70 mm, součinitel tepelné vodivosti tepelné izolace ?=0,04 W/m*K. Délky izolace jou dány délkami příslušného potrubí 
Poznámka k položce: Pro rozvody vytápění. Předpokládá se minimální tloušťka tepelné izolace 70 mm, součinitel tepelné vodivosti tepelné izolace ?=0,04 W/m*K. Délky izolace jou dány délkami příslušného potrubí</t>
  </si>
  <si>
    <t>Ústřední vytápění - kotelny</t>
  </si>
  <si>
    <t>R731X501010</t>
  </si>
  <si>
    <t>Demontáž a úprava stávajícího zařízení pro vytápění</t>
  </si>
  <si>
    <t>Poznámka k položce: Demontáž stávající kompaktní výměníkové stanice, po uzávěry horkovodu za fakturačním měřením. Fakturační měření a hlavní uzávěry horkovodu budou dle potřeby přesunuty. Demontáž otopných těles ocelových deskových, ocelových článkových, litinových článkových a registrů z trubek hladkých v  rozsahu cca 50 ks. Demontáž armatur závitových a přírubových do DN 100 v rozsahu cca 200 ks. Demontáž oběhových čerpadel v rozsahu cca 3 ks. Demontáž rozvodů topné a vratné vody z trubek ocelových do DN 100 v rozsahu délky cca do 500 m. Zařízení bude demontováno vč. veškerého příslušenství, tepelné izolace, konzol, podpěr, závěsů, elektrokabelů až do rozvaděče (čerpadla). V prostorech technologie provozovatele v 1.PP, zvláště pak v místnostech 0.19f, 0.19g, 0.19h, 0.19i budou provedeny demontáže dle požadavků provozovatele tj. bezprašným způsobem, stávající rozvody budou ponechány, odříznuty a zazátkovány mimo tyto místnosti, budou označeny jako nevyužívané. Výkres. dokumentace: D22133_SO657165_01_2_102; D22133_SO657165_01_2_104 
Poznámka k položce: Demontáž stávající kompaktní výměníkové stanice, po uzávěry horkovodu za fakturačním měřením. Fakturační měření a hlavní uzávěry horkovodu budou dle potřeby přesunuty. Demontáž otopných těles ocelových deskových, ocelových článkových, litinových článkových a registrů z trubek hladkých v  rozsahu cca 50 ks. Demontáž armatur závitových a přírubových do DN 100 v rozsahu cca 200 ks. Demontáž oběhových čerpadel v rozsahu cca 3 ks. Demontáž rozvodů topné a vratné vody z trubek ocelových do DN 100 v rozsahu délky cca do 500 m. Zařízení bude demontováno vč. veškerého příslušenství, tepelné izolace, konzol, podpěr, závěsů, elektrokabelů až do rozvaděče (čerpadla). V prostorech technologie provozovatele v 1.PP, zvláště pak v místnostech 0.19f, 0.19g, 0.19h, 0.19i budou provedeny demontáže dle požadavků provozovatele tj. bezprašným způsobem, stávající rozvody budou ponechány, odříznuty a zazátkovány mimo tyto místnosti, budou označeny jako nevyužívané. Výkres. dokumentace: D22133_SO657165_01_2_102; D22133_SO657165_01_2_104 
Poznámka k položce: Demontáž stávající kompaktní výměníkové stanice, po uzávěry horkovodu za fakturačním měřením. Fakturační měření a hlavní uzávěry horkovodu budou dle potřeby přesunuty. Demontáž otopných těles ocelových deskových, ocelových článkových, litinových článkových a registrů z trubek hladkých v  rozsahu cca 50 ks. Demontáž armatur závitových a přírubových do DN 100 v rozsahu cca 200 ks. Demontáž oběhových čerpadel v rozsahu cca 3 ks. Demontáž rozvodů topné a vratné vody z trubek ocelových do DN 100 v rozsahu délky cca do 500 m. Zařízení bude demontováno vč. veškerého příslušenství, tepelné izolace, konzol, podpěr, závěsů, elektrokabelů až do rozvaděče (čerpadla). V prostorech technologie provozovatele v 1.PP, zvláště pak v místnostech 0.19f, 0.19g, 0.19h, 0.19i budou provedeny demontáže dle požadavků provozovatele tj. bezprašným způsobem, stávající rozvody budou ponechány, odříznuty a zazátkovány mimo tyto místnosti, budou označeny jako nevyužívané. Výkres. dokumentace: D22133_SO657165_01_2_102; D22133_SO657165_01_2_104</t>
  </si>
  <si>
    <t>R733X503020</t>
  </si>
  <si>
    <t>Demontáž části stávající nadzemní odbočky horkovodu do objektu nádraží V.B. Jižní předměstí.</t>
  </si>
  <si>
    <t>Poznámka k položce: Dle realizační projektové dokumentace. Vč. tepelné izolace a veškerého příslušenství. S koordinací dodavatele tepla, architekta, úřady památkové péče atd.. Výkres. dokumentace: D22133_SO657165_01_2_102; D22133_SO657165_01_2_104 
Poznámka k položce: Dle realizační projektové dokumentace. Vč. tepelné izolace a veškerého příslušenství. S koordinací dodavatele tepla, architekta, úřady památkové péče atd.. Výkres. dokumentace: D22133_SO657165_01_2_102; D22133_SO657165_01_2_104 
Poznámka k položce: Dle realizační projektové dokumentace. Vč. tepelné izolace a veškerého příslušenství. S koordinací dodavatele tepla, architekta, úřady památkové péče atd.. Výkres. dokumentace: D22133_SO657165_01_2_102; D22133_SO657165_01_2_104</t>
  </si>
  <si>
    <t>R733X503030</t>
  </si>
  <si>
    <t>Zpětná montáž demontované stávající nadzemní části horkovodu na fasádě dotčeného objektu o cca 2 x 0,5 m.</t>
  </si>
  <si>
    <t>Poznámka k položce: Dle realizační projektové dokumentace. Vč. tepelné izolace a veškerého příslušenství. S koordinací dodavatele tepla, architekta, úřady památkové péče atd.. Vratná a topná voda horkovodu. Montáž je nutné zkoordinovat s nově osazeným oknem - viz. stavební část. Výkres. dokumentace: D22133_SO657165_01_2_104 
Poznámka k položce: Dle realizační projektové dokumentace. Vč. tepelné izolace a veškerého příslušenství. S koordinací dodavatele tepla, architekta, úřady památkové péče atd.. Vratná a topná voda horkovodu. Montáž je nutné zkoordinovat s nově osazeným oknem - viz. stavební část. Výkres. dokumentace: D22133_SO657165_01_2_104 
Poznámka k položce: Dle realizační projektové dokumentace. Vč. tepelné izolace a veškerého příslušenství. S koordinací dodavatele tepla, architekta, úřady památkové péče atd.. Vratná a topná voda horkovodu. Montáž je nutné zkoordinovat s nově osazeným oknem - viz. stavební část. Výkres. dokumentace: D22133_SO657165_01_2_104</t>
  </si>
  <si>
    <t>R733X503050</t>
  </si>
  <si>
    <t>Napojení stávající odbočky horkovodu na upravené rozvody horkovodu</t>
  </si>
  <si>
    <t>Poznámka k položce: Dle realizační projektové dokumentace. Vč. tepelné izolace, plechování a veškerého příslušenství. S koordinací dodavatele tepla, architekta, úřady památkové péče atd.. Výkres. dokumentace: D22133_SO657165_01_2_104 
Poznámka k položce: Dle realizační projektové dokumentace. Vč. tepelné izolace, plechování a veškerého příslušenství. S koordinací dodavatele tepla, architekta, úřady památkové péče atd.. Výkres. dokumentace: D22133_SO657165_01_2_104 
Poznámka k položce: Dle realizační projektové dokumentace. Vč. tepelné izolace, plechování a veškerého příslušenství. S koordinací dodavatele tepla, architekta, úřady památkové péče atd.. Výkres. dokumentace: D22133_SO657165_01_2_104</t>
  </si>
  <si>
    <t>R733X503061</t>
  </si>
  <si>
    <t>Dodávka Úprava stávajícího horkovodu u výměníkové stanice</t>
  </si>
  <si>
    <t>Poznámka k položce: Případná úprava horkovodního rozvodu topné a vratné vody bude provedena dle konkrétního VS dle návrhu v realizační projektu.  Vč. tepelné izolace a veškerého příslušenství. S koordinací dodavatele tepla, architekta atd.. Výkres. dokumentace: D22133_SO657165_01_2_104 
Poznámka k položce: Případná úprava horkovodního rozvodu topné a vratné vody bude provedena dle konkrétního VS dle návrhu v realizační projektu.  Vč. tepelné izolace a veškerého příslušenství. S koordinací dodavatele tepla, architekta atd.. Výkres. dokumentace: D22133_SO657165_01_2_104</t>
  </si>
  <si>
    <t>R733X503060</t>
  </si>
  <si>
    <t>Montáž Úprava stávajícího horkovodu u výměníkové stanice</t>
  </si>
  <si>
    <t>Poznámka k položce: Případná úprava horkovodního rozvodu topné a vratné vody bude provedena dle konkrétního VS dle návrhu v realizační projektu.  Vč. tepelné izolace a veškerého příslušenství. S koordinací dodavatele tepla, architekta atd.. Výkres. dokumentace: D22133_SO657165_01_2_104 
Poznámka k položce: Případná úprava horkovodního rozvodu topné a vratné vody bude provedena dle konkrétního VS dle návrhu v realizační projektu.  Vč. tepelné izolace a veškerého příslušenství. S koordinací dodavatele tepla, architekta atd.. Výkres. dokumentace: D22133_SO657165_01_2_104 
Poznámka k položce: Případná úprava horkovodního rozvodu topné a vratné vody bude provedena dle konkrétního VS dle návrhu v realizační projektu.  Vč. tepelné izolace a veškerého příslušenství. S koordinací dodavatele tepla, architekta atd.. Výkres. dokumentace: D22133_SO657165_01_2_104</t>
  </si>
  <si>
    <t>Ústřední vytápění - strojovny</t>
  </si>
  <si>
    <t>R731X508071</t>
  </si>
  <si>
    <t>Inhibitor koroze, směs do topných soustav pro ochranu proti korozi a usazování nečistot a řas. Před aplikací je soustavu nutné vyčistit čistícím přípravkem dle</t>
  </si>
  <si>
    <t>Inhibitor koroze, směs do topných soustav pro ochranu proti korozi a usazování nečistot a řas. Před aplikací je soustavu nutné vyčistit čistícím přípravkem dle návodu pro použití inhibitoru. Množství inhibitoru pro objem topné vody cca 1500 litrů</t>
  </si>
  <si>
    <t>Poznámka k položce: Včetně odvzdušnění rozvodů a napojených zařízení Výkres. dokumentace: D22133_SO657165_01_2_104 
Poznámka k položce: Včetně odvzdušnění rozvodů a napojených zařízení Výkres. dokumentace: D22133_SO657165_01_2_104</t>
  </si>
  <si>
    <t>R731X508070</t>
  </si>
  <si>
    <t>Montáž Inhibitor koroze, směs do topných soustav pro ochranu proti korozi a usazování nečistot a řas. Před aplikací je soustavu nutné vyčistit čistícím přípravk</t>
  </si>
  <si>
    <t>Montáž Inhibitor koroze, směs do topných soustav pro ochranu proti korozi a usazování nečistot a řas. Před aplikací je soustavu nutné vyčistit čistícím přípravkem dle návodu pro použití inhibitoru. Množství inhibitoru pro objem topné vody cca 1500 litrů</t>
  </si>
  <si>
    <t>Poznámka k položce: Včetně odvzdušnění rozvodů a napojených zařízení Výkres. dokumentace: D22133_SO657165_01_2_104 
Poznámka k položce: Včetně odvzdušnění rozvodů a napojených zařízení Výkres. dokumentace: D22133_SO657165_01_2_104 
Poznámka k položce: Včetně odvzdušnění rozvodů a napojených zařízení Výkres. dokumentace: D22133_SO657165_01_2_104</t>
  </si>
  <si>
    <t>R732X502010</t>
  </si>
  <si>
    <t>Typová (typový výrobek-prohlášení o shodě) kompletně funkční "skříňová" výměníková stanice horkovod/teplovod, vytápění a ohřev teplé vody s akumulací teplé vody</t>
  </si>
  <si>
    <t>Typová (typový výrobek-prohlášení o shodě) kompletně funkční "skříňová" výměníková stanice horkovod/teplovod, vytápění a ohřev teplé vody s akumulací teplé vody, výkon min. 200 kW, akumulace teplé vody min. 160 litrů</t>
  </si>
  <si>
    <t>Poznámka k položce: Topný výkon min. 200 kW, akumulace topné vody min. 160 litrů. Parametry primáru - teplota horkovodu 130/68,5°C v zimní období, 100/68,5°C - v letním období, přetlak 2,5 MPa, jmenovitý přetlak PN25. Parametry sekundáru - teplota topné vody 7050°C - ekvitermní regulace, průtok topné vody min. 6932 kg/h, projektovaná potřeba tepelné energie 186 kW, přetlak PN6, tlaková expanzní nádoba s membránou o objemu min. 200 litrů, PN6. Automatické doplňování otopné vody z vratné vody primáru přes fakturační vodoměr - dodávka VS. Regulace MaR - typová dodávka VS, kompletní regulace VS vč. zabezpečení, ekvitermní regulace výstupní topné vody, 2 x ekvitermní regulace podlahového vytápění, 2 x havarijní omezení teploty podlahového vytápění 40°C, přenos dat MaR a dálkové ovládání přes přípravnou dálkovou síť, součástí systému regulace musí být regulace ohřevu teplé vody a cirkulace teplé vody.  Součástí regulace bude i ekvitermní regulace dvou směšovacích ventilů a čerpadel podlahového vytápění v 1. NP a dále blokace provozu dveřních clon mimo topné období. Přesný typ a velikost a potřebné vybavení výměníkové stanice bude navržena zhotovitelem. Výkres. dokumentace: D22133_SO657165_01_2_104 
Poznámka k položce: Topný výkon min. 200 kW, akumulace topné vody min. 160 litrů. Parametry primáru - teplota horkovodu 130/68,5°C v zimní období, 100/68,5°C - v letním období, přetlak 2,5 MPa, jmenovitý přetlak PN25. Parametry sekundáru - teplota topné vody 7050°C - ekvitermní regulace, průtok topné vody min. 6932 kg/h, projektovaná potřeba tepelné energie 186 kW, přetlak PN6, tlaková expanzní nádoba s membránou o objemu min. 200 litrů, PN6. Automatické doplňování otopné vody z vratné vody primáru přes fakturační vodoměr - dodávka VS. Regulace MaR - typová dodávka VS, kompletní regulace VS vč. zabezpečení, ekvitermní regulace výstupní topné vody, 2 x ekvitermní regulace podlahového vytápění, 2 x havarijní omezení teploty podlahového vytápění 40°C, přenos dat MaR a dálkové ovládání přes přípravnou dálkovou síť, součástí systému regulace musí být regulace ohřevu teplé vody a cirkulace teplé vody.  Součástí regulace bude i ekvitermní regulace dvou směšovacích ventilů a čerpadel podlahového vytápění v 1. NP a dále blokace provozu dveřních clon mimo topné období. Přesný typ a velikost a potřebné vybavení výměníkové stanice bude navržena zhotovitelem. Výkres. dokumentace: D22133_SO657165_01_2_104 
Poznámka k položce: Topný výkon min. 200 kW, akumulace topné vody min. 160 litrů. Parametry primáru - teplota horkovodu 130/68,5°C v zimní období, 100/68,5°C - v letním období, přetlak 2,5 MPa, jmenovitý přetlak PN25. Parametry sekundáru - teplota topné vody 7050°C - ekvitermní regulace, průtok topné vody min. 6932 kg/h, projektovaná potřeba tepelné energie 186 kW, přetlak PN6, tlaková expanzní nádoba s membránou o objemu min. 200 litrů, PN6. Automatické doplňování otopné vody z vratné vody primáru přes fakturační vodoměr - dodávka VS. Regulace MaR - typová dodávka VS, kompletní regulace VS vč. zabezpečení, ekvitermní regulace výstupní topné vody, 2 x ekvitermní regulace podlahového vytápění, 2 x havarijní omezení teploty podlahového vytápění 40°C, přenos dat MaR a dálkové ovládání přes přípravnou dálkovou síť, součástí systému regulace musí být regulace ohřevu teplé vody a cirkulace teplé vody.  Součástí regulace bude i ekvitermní regulace dvou směšovacích ventilů a čerpadel podlahového vytápění v 1. NP a dále blokace provozu dveřních clon mimo topné období. Přesný typ a velikost a potřebné vybavení výměníkové stanice bude navržena zhotovitelem. Výkres. dokumentace: D22133_SO657165_01_2_104</t>
  </si>
  <si>
    <t>R732X503010</t>
  </si>
  <si>
    <t>Uzavření a vypuštění přípojky horkovodu do objektu nádraží V.B. Jižní předměstí.</t>
  </si>
  <si>
    <t>Poznámka k položce: Koordinace s provozovatelem horkovodu a dalšími napojenými objekty. Výkres. dokumentace: D22133_SO657165_01_2_104 
Poznámka k položce: Koordinace s provozovatelem horkovodu a dalšími napojenými objekty. Výkres. dokumentace: D22133_SO657165_01_2_104 
Poznámka k položce: Koordinace s provozovatelem horkovodu a dalšími napojenými objekty. Výkres. dokumentace: D22133_SO657165_01_2_104</t>
  </si>
  <si>
    <t>Ústřední vytápění - rozvodné potrubí</t>
  </si>
  <si>
    <t>R28612143X01</t>
  </si>
  <si>
    <t>Hadice DN 15 - 1/2" pro vypouštění a případné napouštění topné soustavy pro teploty média min. 70°C</t>
  </si>
  <si>
    <t>R28612143X02</t>
  </si>
  <si>
    <t>Montáž Hadice DN 15 - 1/2" pro vypouštění a případné napouštění topné soustavy pro teploty média min. 70°C</t>
  </si>
  <si>
    <t>R733120R02</t>
  </si>
  <si>
    <t>Demontáž stávajících topných rozvodů včetně příslušenství, jako jsou tvarovky, upevňovací technika, armatury, tepelná izolace, atd.</t>
  </si>
  <si>
    <t>324=324.000 [A]</t>
  </si>
  <si>
    <t>Poznámka k položce: Výkres. dokumentace: D22133_SO657165_01_2_102; D22133_SO657165_01_2_103 
Poznámka k položce: Výkres. dokumentace: D22133_SO657165_01_2_102; D22133_SO657165_01_2_103 
Poznámka k položce: Výkres. dokumentace: D22133_SO657165_01_2_102; D22133_SO657165_01_2_103</t>
  </si>
  <si>
    <t>R733122222X01</t>
  </si>
  <si>
    <t>Rozvod z trubek z uhlíkové oceli vně pozinkovaných včetně redukcí, kolen a jiných tvarovek, fitinek, závěsů, podpěr, pevných a kluzným podpěr D15x1,2</t>
  </si>
  <si>
    <t>FeZn D15x1,2 54.0=54.000 [A] 
Celkem: 54=54.000 [B]</t>
  </si>
  <si>
    <t>Poznámka k položce: Včetně těsnícího, montážního a ostatního příslušenství. Pro rozvody vytápění. 
Poznámka k položce: Včetně těsnícího, montážního a ostatního příslušenství. Pro rozvody vytápění. 
Poznámka k položce: Včetně těsnícího, montážního a ostatního příslušenství. Pro rozvody vytápění.</t>
  </si>
  <si>
    <t>R733122224X01</t>
  </si>
  <si>
    <t>Rozvod z trubek z uhlíkové oceli vně pozinkovaných včetně redukcí, kolen a jiných tvarovek, fitinek, závěsů, podpěr, pevných a kluzným podpěr D22x1,5</t>
  </si>
  <si>
    <t>FeZn D22x1,5 45.0=45.000 [A] 
Celkem: 45=45.000 [B]</t>
  </si>
  <si>
    <t>R733122225X01</t>
  </si>
  <si>
    <t>Rozvod z trubek z uhlíkové oceli vně pozinkovaných včetně redukcí, kolen a jiných tvarovek, fitinek, závěsů, podpěr, pevných a kluzným podpěr D28x1,5</t>
  </si>
  <si>
    <t>FeZn D28x1,5 44.0=44.000 [A] 
Celkem: 44=44.000 [B]</t>
  </si>
  <si>
    <t>R733122229X01</t>
  </si>
  <si>
    <t>Rozvod z trubek z uhlíkové oceli vně pozinkovaných včetně redukcí, kolen a jiných tvarovek, fitinek, závěsů, podpěr, pevných a kluzným podpěr D76,1x2</t>
  </si>
  <si>
    <t>FeZn D76,1x2 44.0=44.000 [A] 
Celkem: 44=44.000 [B]</t>
  </si>
  <si>
    <t>R733X503040</t>
  </si>
  <si>
    <t>rozvod z trubek ocelových hladkých DN 50, vč. tepelné izolace z minerální tepelné izolace tl. Min. 100 mm, tepelné vodivosti min. 0,04 W/mK. Vč. oplechování, po</t>
  </si>
  <si>
    <t>rozvod z trubek ocelových hladkých DN 50, vč. tepelné izolace z minerální tepelné izolace tl. Min. 100 mm, tepelné vodivosti min. 0,04 W/mK. Vč. oplechování, podpěr, konzol a veškerého příslušenství</t>
  </si>
  <si>
    <t>Fe DN50 10.0=10.000 [A] 
Celkem: 10=10.000 [B]</t>
  </si>
  <si>
    <t>Poznámka k položce: Dle realizační projektové dokumentace. Vč. tepelné izolace a veškerého příslušenství. S koordinací dodavatele tepla, architekta, úřady památkové péče atd.. Pro upravovanou vnější a vnitřní část horkovodu 
Poznámka k položce: Dle realizační projektové dokumentace. Vč. tepelné izolace a veškerého příslušenství. S koordinací dodavatele tepla, architekta, úřady památkové péče atd.. Pro upravovanou vnější a vnitřní část horkovodu 
Poznámka k položce: Dle realizační projektové dokumentace. Vč. tepelné izolace a veškerého příslušenství. S koordinací dodavatele tepla, architekta, úřady památkové péče atd.. Pro upravovanou vnější a vnitřní část horkovodu</t>
  </si>
  <si>
    <t>R733X507050</t>
  </si>
  <si>
    <t>Rozvod z trubek z vícevrstvých trubek PEX/Al/PEX, včetně redukcí, kolen a jiných tvarovek, fitinek, závěsů, podpěr, pevných a kluzných podpěr D16x2</t>
  </si>
  <si>
    <t>PEX/Al/PEX D16x2 234=234.000 [A] 
Celkem: 234=234.000 [B]</t>
  </si>
  <si>
    <t>Poznámka k položce: Včetně těsnícího, montážního a ostatního příslušenství. Pro rozvody vytápění. Předpokládá se minimální tloušťka tepelné izolace 20 mm, součinitel tepelné vodivosti tepelné izolace lambda=0,04 W/m*K. 
Poznámka k položce: Včetně těsnícího, montážního a ostatního příslušenství. Pro rozvody vytápění. Předpokládá se minimální tloušťka tepelné izolace 20 mm, součinitel tepelné vodivosti tepelné izolace lambda=0,04 W/m*K. 
Poznámka k položce: Včetně těsnícího, montážního a ostatního příslušenství. Pro rozvody vytápění. Předpokládá se minimální tloušťka tepelné izolace 20 mm, součinitel tepelné vodivosti tepelné izolace lambda=0,04 W/m*K.</t>
  </si>
  <si>
    <t>R733X507060</t>
  </si>
  <si>
    <t>Rozvod z trubek z vícevrstvých trubek PEX/Al/PEX, včetně redukcí, kolen a jiných tvarovek, fitinek, závěsů, podpěr, pevných a kluzných podpěr D18x2</t>
  </si>
  <si>
    <t>PEX/Al/PEX D18x2 31=31.000 [A] 
Celkem: 31=31.000 [B]</t>
  </si>
  <si>
    <t>R733X507070</t>
  </si>
  <si>
    <t>Rozvod z trubek z vícevrstvých trubek PEX/Al/PEX, včetně redukcí, kolen a jiných tvarovek, fitinek, závěsů, podpěr, pevných a kluzných podpěr D20x2</t>
  </si>
  <si>
    <t>PEX/Al/PEX D20x2 30=30.000 [A] 
Celkem: 30=30.000 [B]</t>
  </si>
  <si>
    <t>R733X507080</t>
  </si>
  <si>
    <t>Rozvod z trubek z vícevrstvých trubek PEX/Al/PEX, včetně redukcí, kolen a jiných tvarovek, fitinek, závěsů, podpěr, pevných a kluzných podpěr D26x3</t>
  </si>
  <si>
    <t>PEX/Al/PEX D26x3 104=104.000 [A] 
Celkem: 104=104.000 [B]</t>
  </si>
  <si>
    <t>Poznámka k položce: Včetně těsnícího, montážního a ostatního příslušenství. Pro rozvody vytápění. Předpokládá se minimální tloušťka tepelné izolace 30 mm, součinitel tepelné vodivosti tepelné izolace lambda=0,04 W/m*K. 
Poznámka k položce: Včetně těsnícího, montážního a ostatního příslušenství. Pro rozvody vytápění. Předpokládá se minimální tloušťka tepelné izolace 30 mm, součinitel tepelné vodivosti tepelné izolace lambda=0,04 W/m*K. 
Poznámka k položce: Včetně těsnícího, montážního a ostatního příslušenství. Pro rozvody vytápění. Předpokládá se minimální tloušťka tepelné izolace 30 mm, součinitel tepelné vodivosti tepelné izolace lambda=0,04 W/m*K.</t>
  </si>
  <si>
    <t>R733X507090</t>
  </si>
  <si>
    <t>Rozvod z trubek z vícevrstvých trubek PEX/Al/PEX, včetně redukcí, kolen a jiných tvarovek, fitinek, závěsů, podpěr, pevných a kluzných podpěr D32x3</t>
  </si>
  <si>
    <t>PEX/Al/PEX D32x3 80=80.000 [A] 
Celkem: 80=80.000 [B]</t>
  </si>
  <si>
    <t>R733X507100</t>
  </si>
  <si>
    <t>Rozvod z trubek z vícevrstvých trubek PEX/Al/PEX, včetně redukcí, kolen a jiných tvarovek, fitinek, závěsů, podpěr, pevných a kluzných podpěr D40x3,5</t>
  </si>
  <si>
    <t>PEX/Al/PEX D40x3,5 65=65.000 [A] 
Celkem: 65=65.000 [B]</t>
  </si>
  <si>
    <t>Poznámka k položce: Včetně těsnícího, montážního a ostatního příslušenství. Pro rozvody vytápění. Předpokládá se minimální tloušťka tepelné izolace 40 mm, součinitel tepelné vodivosti tepelné izolace lambda=0,04 W/m*K. 
Poznámka k položce: Včetně těsnícího, montážního a ostatního příslušenství. Pro rozvody vytápění. Předpokládá se minimální tloušťka tepelné izolace 40 mm, součinitel tepelné vodivosti tepelné izolace lambda=0,04 W/m*K. 
Poznámka k položce: Včetně těsnícího, montážního a ostatního příslušenství. Pro rozvody vytápění. Předpokládá se minimální tloušťka tepelné izolace 40 mm, součinitel tepelné vodivosti tepelné izolace lambda=0,04 W/m*K.</t>
  </si>
  <si>
    <t>R733X507110</t>
  </si>
  <si>
    <t>Rozvod z trubek z vícevrstvých trubek PEX/Al/PEX, včetně redukcí, kolen a jiných tvarovek, fitinek, závěsů, podpěr, pevných a kluzných podpěr D50x4</t>
  </si>
  <si>
    <t>PEX/Al/PEX D50x4 69=69.000 [A] 
Celkem: 69=69.000 [B]</t>
  </si>
  <si>
    <t>Poznámka k položce: Včetně těsnícího, montážního a ostatního příslušenství. Pro rozvody vytápění. Předpokládá se minimální tloušťka tepelné izolace 50 mm, součinitel tepelné vodivosti tepelné izolace lambda=0,04 W/m*K. 
Poznámka k položce: Včetně těsnícího, montážního a ostatního příslušenství. Pro rozvody vytápění. Předpokládá se minimální tloušťka tepelné izolace 50 mm, součinitel tepelné vodivosti tepelné izolace lambda=0,04 W/m*K. 
Poznámka k položce: Včetně těsnícího, montážního a ostatního příslušenství. Pro rozvody vytápění. Předpokládá se minimální tloušťka tepelné izolace 50 mm, součinitel tepelné vodivosti tepelné izolace lambda=0,04 W/m*K.</t>
  </si>
  <si>
    <t>R733X507120</t>
  </si>
  <si>
    <t>Rozvod z trubek z vícevrstvých trubek PEX/Al/PEX, včetně redukcí, kolen a jiných tvarovek, fitinek, závěsů, podpěr, pevných a kluzných podpěr D63x4,5</t>
  </si>
  <si>
    <t>Poznámka k položce: Včetně těsnícího, montážního a ostatního příslušenství. Pro rozvody vytápění. Předpokládá se minimální tloušťka tepelné izolace min. 50 mm, součinitel tepelné vodivosti tepelné izolace lambda=0,026 W/m*K, tj. tepelná izolace PUR- výlisky pro potrubí i tvarovky. Tloušťku upravit dle konkrétního výrobku v souladu s Vyhl. 193/2007 Sb. 
Poznámka k položce: Včetně těsnícího, montážního a ostatního příslušenství. Pro rozvody vytápění. Předpokládá se minimální tloušťka tepelné izolace min. 50 mm, součinitel tepelné vodivosti tepelné izolace lambda=0,026 W/m*K, tj. tepelná izolace PUR- výlisky pro potrubí i tvarovky. Tloušťku upravit dle konkrétního výrobku v souladu s Vyhl. 193/2007 Sb. 
Poznámka k položce: Včetně těsnícího, montážního a ostatního příslušenství. Pro rozvody vytápění. Předpokládá se minimální tloušťka tepelné izolace min. 50 mm, součinitel tepelné vodivosti tepelné izolace lambda=0,026 W/m*K, tj. tepelná izolace PUR- výlisky pro potrubí i tvarovky. Tloušťku upravit dle konkrétního výrobku v souladu s Vyhl. 193/2007 Sb.</t>
  </si>
  <si>
    <t>R733X507130</t>
  </si>
  <si>
    <t>Napojení topné a vrané vody na vývody typové výměníkové stanice</t>
  </si>
  <si>
    <t>Poznámka k položce: v. 1PP v místnosti výměníkové stanice Výkres. dokumentace: D22133_SO657165_01_2_104 
Poznámka k položce: v. 1PP v místnosti výměníkové stanice Výkres. dokumentace: D22133_SO657165_01_2_104 
Poznámka k položce: v. 1PP v místnosti výměníkové stanice Výkres. dokumentace: D22133_SO657165_01_2_104</t>
  </si>
  <si>
    <t>R733X507141</t>
  </si>
  <si>
    <t>Požární ucpávka potrubí D63</t>
  </si>
  <si>
    <t>Poznámka k položce: dle PBŘ Výkres. dokumentace: D22133_SO657165_01_2_104 
Poznámka k položce: dle PBŘ Výkres. dokumentace: D22133_SO657165_01_2_104</t>
  </si>
  <si>
    <t>R733X507140</t>
  </si>
  <si>
    <t>Montáž Požární ucpávka potrubí D63</t>
  </si>
  <si>
    <t>Poznámka k položce: dle PBŘ Výkres. dokumentace: D22133_SO657165_01_2_104 
Poznámka k položce: dle PBŘ Výkres. dokumentace: D22133_SO657165_01_2_104 
Poznámka k položce: dle PBŘ Výkres. dokumentace: D22133_SO657165_01_2_104</t>
  </si>
  <si>
    <t>R733X507152</t>
  </si>
  <si>
    <t>pancéřová flexibilní hadice DN25, l=300 mm</t>
  </si>
  <si>
    <t>Poznámka k položce: pro napojení dveřních clon Výkres. dokumentace: D22133_SO657165_01_2_104; D22133_SO657165_01_2_105 
Poznámka k položce: pro napojení dveřních clon Výkres. dokumentace: D22133_SO657165_01_2_104; D22133_SO657165_01_2_105</t>
  </si>
  <si>
    <t>R733X507151</t>
  </si>
  <si>
    <t>montáž pancéřová flexibilní hadice DN25, l=300 mm</t>
  </si>
  <si>
    <t>Poznámka k položce: pro napojení dveřních clon Výkres. dokumentace: D22133_SO657165_01_2_104; D22133_SO657165_01_2_105 
Poznámka k položce: pro napojení dveřních clon Výkres. dokumentace: D22133_SO657165_01_2_104; D22133_SO657165_01_2_105 
Poznámka k položce: pro napojení dveřních clon Výkres. dokumentace: D22133_SO657165_01_2_104; D22133_SO657165_01_2_105</t>
  </si>
  <si>
    <t>R733X507154</t>
  </si>
  <si>
    <t>Krytka potrubí u napojení topných těles, plastová - á vždy pro dvě potrubí</t>
  </si>
  <si>
    <t>Poznámka k položce: Výkres. dokumentace: D22133_SO657165_01_2_104; D22133_SO657165_01_2_105 
Poznámka k položce: Výkres. dokumentace: D22133_SO657165_01_2_104; D22133_SO657165_01_2_105</t>
  </si>
  <si>
    <t>R733X507153</t>
  </si>
  <si>
    <t>Montáž Krytka potrubí u napojení topných těles, plastová - á vždy pro dvě potrubí</t>
  </si>
  <si>
    <t>Poznámka k položce: Výkres. dokumentace: D22133_SO657165_01_2_104; D22133_SO657165_01_2_105 
Poznámka k položce: Výkres. dokumentace: D22133_SO657165_01_2_104; D22133_SO657165_01_2_105 
Poznámka k položce: Výkres. dokumentace: D22133_SO657165_01_2_104; D22133_SO657165_01_2_105</t>
  </si>
  <si>
    <t>R733X507156</t>
  </si>
  <si>
    <t>Lisovací kolínko 90° s připojovací trubkou pro napojení ALPEX potrubí k radiátorovým armaturám pomocí svěrného šroubení, materiál niklovaná nebo chromovaná trub</t>
  </si>
  <si>
    <t>Lisovací kolínko 90° s připojovací trubkou pro napojení ALPEX potrubí k radiátorovým armaturám pomocí svěrného šroubení, materiál niklovaná nebo chromovaná trubka pro ALPEX potrubí 16x2 a napojení d15</t>
  </si>
  <si>
    <t>R733X507155</t>
  </si>
  <si>
    <t>Montáž  Lisovací kolínko 90° s připojovací trubkou pro napojení ALPEX potrubí k radiátorovým armaturám pomocí svěrného šroubení, materiál niklovaná nebo chromov</t>
  </si>
  <si>
    <t>Montáž  Lisovací kolínko 90° s připojovací trubkou pro napojení ALPEX potrubí k radiátorovým armaturám pomocí svěrného šroubení, materiál niklovaná nebo chromovaná trubka pro ALPEX potrubí 16x2 a napojení d15</t>
  </si>
  <si>
    <t>Ústřední vytápění - armatury</t>
  </si>
  <si>
    <t>734209103</t>
  </si>
  <si>
    <t>Montáž závitových armatur s 1 závitem G 1/2 (DN 15)</t>
  </si>
  <si>
    <t>40+32=72.000 [A] 
Celkem: 72=72.000 [B]</t>
  </si>
  <si>
    <t>734209113</t>
  </si>
  <si>
    <t>Montáž závitových armatur se 2 závity G 1/2 (DN 15)</t>
  </si>
  <si>
    <t>40+40=80.000 [A] 
Celkem: 80=80.000 [B]</t>
  </si>
  <si>
    <t>734209114</t>
  </si>
  <si>
    <t>Montáž závitových armatur se 2 závity G 3/4 (DN 20)</t>
  </si>
  <si>
    <t>5+5=10.000 [A] 
Celkem: 10=10.000 [B]</t>
  </si>
  <si>
    <t>734209115</t>
  </si>
  <si>
    <t>Montáž závitových armatur se 2 závity G 1 (DN 25)</t>
  </si>
  <si>
    <t>734209116</t>
  </si>
  <si>
    <t>Montáž závitových armatur se 2 závity G 5/4 (DN 32)</t>
  </si>
  <si>
    <t>55114148</t>
  </si>
  <si>
    <t>kohout kulový PN 35 T 185°C plnoprůtokový nikl páčka 1" červený</t>
  </si>
  <si>
    <t>Poznámka k položce: Pro R+S podlahového vytápění. 
Poznámka k položce: Pro R+S podlahového vytápění.</t>
  </si>
  <si>
    <t>R734412111X02</t>
  </si>
  <si>
    <t>Montáž Kompletní sestava elektronického měřiče tepla (průtokoměr, snímač teploty, vyhodnocovací jednotka a připojení), vč. uzávěrů před a za průtokoměrem a čidl</t>
  </si>
  <si>
    <t>Montáž Kompletní sestava elektronického měřiče tepla (průtokoměr, snímač teploty, vyhodnocovací jednotka a připojení), vč. uzávěrů před a za průtokoměrem a čidly teploty, dálkového přenosu dat (M-bus), ve shodném systému jako měření spotřeby studené vody, qn=0,6 m3/h</t>
  </si>
  <si>
    <t>5=5.000 [A] 
1=1.000 [B] 
Celkem: 5+1=6.000 [C]</t>
  </si>
  <si>
    <t>Poznámka k položce: Měření spotřeby tepla komerčního prostoru tepla č. 2. Vč. veškerého těsnícího a montážního materiálu a příslušenství. Včetně ochranné skříňky s dvířky do zdiva, Koordinovat se stavební částí Výkres. dokumentace: D22133_SO657165_01_2_104 
Poznámka k položce: Měření spotřeby tepla komerčního prostoru tepla č. 2. Vč. veškerého těsnícího a montážního materiálu a příslušenství. Včetně ochranné skříňky s dvířky do zdiva, Koordinovat se stavební částí Výkres. dokumentace: D22133_SO657165_01_2_104 
Poznámka k položce: Měření spotřeby tepla komerčního prostoru tepla č. 2. Vč. veškerého těsnícího a montážního materiálu a příslušenství. Včetně ochranné skříňky s dvířky do zdiva, Koordinovat se stavební částí Výkres. dokumentace: D22133_SO657165_01_2_104</t>
  </si>
  <si>
    <t>R734412111X01</t>
  </si>
  <si>
    <t>Dodávka Kompletní sestava elektronického měřiče tepla (průtokoměr, snímač teploty, vyhodnocovací jednotka a připojení), vč. uzávěrů před a za průtokoměrem a čid</t>
  </si>
  <si>
    <t>Dodávka Kompletní sestava elektronického měřiče tepla (průtokoměr, snímač teploty, vyhodnocovací jednotka a připojení), vč. uzávěrů před a za průtokoměrem a čidly teploty, dálkového přenosu dat (M-bus), ve shodném systému jako měření spotřeby studené vody, qn=0,6 m3/h</t>
  </si>
  <si>
    <t>Poznámka k položce: Měření spotřeby tepla komerčního prostoru tepla č. 2. Vč. veškerého těsnícího a montážního materiálu a příslušenství. Včetně ochranné skříňky s dvířky do zdiva, Koordinovat se stavební částí Výkres. dokumentace: D22133_SO657165_01_2_104 
Poznámka k položce: Měření spotřeby tepla komerčního prostoru tepla č. 2. Vč. veškerého těsnícího a montážního materiálu a příslušenství. Včetně ochranné skříňky s dvířky do zdiva, Koordinovat se stavební částí Výkres. dokumentace: D22133_SO657165_01_2_104</t>
  </si>
  <si>
    <t>R734412113X01</t>
  </si>
  <si>
    <t>Dodávka Kompletní sestava elektronického měřiče tepla (průtokoměr, snímač teploty, vyhodnocovací jednotka a připojení), vč. uzávěrů před a za průtokoměrem a čidly teploty, dálkového přenosu dat (M-bus), ve shodném systému jako měření spotřeby studené vody, qn=2,5 m3/h</t>
  </si>
  <si>
    <t>Poznámka k položce: Měření spotřeby tepla komerčního prostoru tepla č. 1, 3, 4, 5. Vč. veškerého těsnícího a montážního materiálu a příslušenství. Včetně ochranné skříňky s dvířky do zdiva, Koordinovat se stavební částí Výkres. dokumentace: D22133_SO657165_01_2_104; D22133_SO657165_01_2_105 
Poznámka k položce: Měření spotřeby tepla komerčního prostoru tepla č. 1, 3, 4, 5. Vč. veškerého těsnícího a montážního materiálu a příslušenství. Včetně ochranné skříňky s dvířky do zdiva, Koordinovat se stavební částí Výkres. dokumentace: D22133_SO657165_01_2_104; D22133_SO657165_01_2_105</t>
  </si>
  <si>
    <t>R734X503070</t>
  </si>
  <si>
    <t>Demontáž a zpětná montáž hlavních uzávěrů a fakturačního měření tepla</t>
  </si>
  <si>
    <t>Poznámka k položce: Případná úprava umístění hlavních uzávěrů a fakturačního měření bude provedena dle konkrétního VS dle návrhu v prováděcím projektu.  Vč. tepelné izolace a veškerého příslušenství. S koordinací dodavatele tepla, architekta atd.. Manipulaci s fakturačním měřením je nutné provádět pouze za podmínek a odsouhlasení dodavatele tepla. Oprávněná osoba v metrologii. 
Poznámka k položce: Případná úprava umístění hlavních uzávěrů a fakturačního měření bude provedena dle konkrétního VS dle návrhu v prováděcím projektu.  Vč. tepelné izolace a veškerého příslušenství. S koordinací dodavatele tepla, architekta atd.. Manipulaci s fakturačním měřením je nutné provádět pouze za podmínek a odsouhlasení dodavatele tepla. Oprávněná osoba v metrologii. 
Poznámka k položce: Případná úprava umístění hlavních uzávěrů a fakturačního měření bude provedena dle konkrétního VS dle návrhu v prováděcím projektu.  Vč. tepelné izolace a veškerého příslušenství. S koordinací dodavatele tepla, architekta atd.. Manipulaci s fakturačním měřením je nutné provádět pouze za podmínek a odsouhlasení dodavatele tepla. Oprávněná osoba v metrologii.</t>
  </si>
  <si>
    <t>R734X505070</t>
  </si>
  <si>
    <t>Montáž Tlakově nezávislý regulační a vyvažovací ventil s možností nastavení maximálního průtoku. Ventil s vestavěným regulátorem tlaku zajišťujícím autoritu 1 a</t>
  </si>
  <si>
    <t>Montáž Tlakově nezávislý regulační a vyvažovací ventil s možností nastavení maximálního průtoku. Ventil s vestavěným regulátorem tlaku zajišťujícím autoritu 1 a omezení průtoku topné vody a regulaci servopohonem, ventily budou včetně servopohonu., závitový, cca DN 25 - 1". Řešené průtoky cca 650-1100 kg/h</t>
  </si>
  <si>
    <t>Poznámka k položce: Pro R+S podlahového vytápění a dveřní clony. Servopohony ventilů budou typové pro daný ventil a v provedení vyhovující dané regulaci a dimenze bude upravena dle konkrétního návrhu zvoleného typu podlahového vytápění. Servopohon koordinovat s MaR. Výkres. dokumentace: D22133_SO657165_01_2_104; D22133_SO657165_01_2_105 
Poznámka k položce: Pro R+S podlahového vytápění a dveřní clony. Servopohony ventilů budou typové pro daný ventil a v provedení vyhovující dané regulaci a dimenze bude upravena dle konkrétního návrhu zvoleného typu podlahového vytápění. Servopohon koordinovat s MaR. Výkres. dokumentace: D22133_SO657165_01_2_104; D22133_SO657165_01_2_105 
Poznámka k položce: Pro R+S podlahového vytápění a dveřní clony. Servopohony ventilů budou typové pro daný ventil a v provedení vyhovující dané regulaci a dimenze bude upravena dle konkrétního návrhu zvoleného typu podlahového vytápění. Servopohon koordinovat s MaR. Výkres. dokumentace: D22133_SO657165_01_2_104; D22133_SO657165_01_2_105</t>
  </si>
  <si>
    <t>R734X505071</t>
  </si>
  <si>
    <t>Tlakově nezávislý regulační a vyvažovací ventil s možností nastavení maximálního průtoku. Ventil s vestavěným regulátorem tlaku zajišťujícím autoritu 1 a omezen</t>
  </si>
  <si>
    <t>Tlakově nezávislý regulační a vyvažovací ventil s možností nastavení maximálního průtoku. Ventil s vestavěným regulátorem tlaku zajišťujícím autoritu 1 a omezení průtoku topné vody a regulaci servopohonem, ventily budou včetně servopohonu., závitový, cca DN 25 - 1". Řešené průtoky cca 650-1100 kg/h</t>
  </si>
  <si>
    <t>Poznámka k položce: Pro R+S podlahového vytápění a dveřní clony. Servopohony ventilů budou typové pro daný ventil a v provedení vyhovující dané regulaci a dimenze bude upravena dle konkrétního návrhu zvoleného typu podlahového vytápění. Servopohon koordinovat s MaR. Výkres. dokumentace: D22133_SO657165_01_2_104; D22133_SO657165_01_2_105 
Poznámka k položce: Pro R+S podlahového vytápění a dveřní clony. Servopohony ventilů budou typové pro daný ventil a v provedení vyhovující dané regulaci a dimenze bude upravena dle konkrétního návrhu zvoleného typu podlahového vytápění. Servopohon koordinovat s MaR. Výkres. dokumentace: D22133_SO657165_01_2_104; D22133_SO657165_01_2_105</t>
  </si>
  <si>
    <t>R55121132X01</t>
  </si>
  <si>
    <t>ventil radiátorový regulační s automatickým omezením průtoku, rohový, DN 15 – 1/2“ + svěrné šroubení, hluk do tlakové diference 60 kPa bude menší než 30dB</t>
  </si>
  <si>
    <t>39=39.000 [A]</t>
  </si>
  <si>
    <t>Poznámka k položce: Včetně těsnícího, montážního a ostatního příslušenství. Výkres. dokumentace: D22133_SO657165_01_2_104; D22133_SO657165_01_2_105 
Poznámka k položce: Včetně těsnícího, montážního a ostatního příslušenství. Výkres. dokumentace: D22133_SO657165_01_2_104; D22133_SO657165_01_2_105</t>
  </si>
  <si>
    <t>R55128330X01</t>
  </si>
  <si>
    <t>šroubení regulační radiátorové rohové s vypouštěním nástřik chrom 1/2"</t>
  </si>
  <si>
    <t>Poznámka k položce: Uzavírací, včetně těsnícího, montážního a ostatního příslušenství. Výkres. dokumentace: D22133_SO657165_01_2_104; D22133_SO657165_01_2_105 
Poznámka k položce: Uzavírací, včetně těsnícího, montážního a ostatního příslušenství. Výkres. dokumentace: D22133_SO657165_01_2_104; D22133_SO657165_01_2_105</t>
  </si>
  <si>
    <t>R734X506031</t>
  </si>
  <si>
    <t>Montáž Termostatická hlavice</t>
  </si>
  <si>
    <t>32=32.000 [A] 
7=7.000 [B] 
Celkem: 32+7=39.000 [C]</t>
  </si>
  <si>
    <t>Poznámka k položce: Včetně těsnícího, montážního a ostatního příslušenství. Na otopná tělesa mimo samostatně měřených prostorů. Hlavice budou odsouhlaseny s architektem stavby. Výkres. dokumentace: D22133_SO657165_01_2_104; D22133_SO657165_01_2_105 
Poznámka k položce: Včetně těsnícího, montážního a ostatního příslušenství. Na otopná tělesa mimo samostatně měřených prostorů. Hlavice budou odsouhlaseny s architektem stavby. Výkres. dokumentace: D22133_SO657165_01_2_104; D22133_SO657165_01_2_105 
Poznámka k položce: Včetně těsnícího, montážního a ostatního příslušenství. Na otopná tělesa mimo samostatně měřených prostorů. Hlavice budou odsouhlaseny s architektem stavby. Výkres. dokumentace: D22133_SO657165_01_2_104; D22133_SO657165_01_2_105</t>
  </si>
  <si>
    <t>R734X506030</t>
  </si>
  <si>
    <t>Termostatická hlavice pro veřejné prostory v designovém hladkém provedení - umožnění aretace max. a min. teploty volitelnou pouze povolanou osobou speciálním ná</t>
  </si>
  <si>
    <t>Termostatická hlavice pro veřejné prostory v designovém hladkém provedení - umožnění aretace max. a min. teploty volitelnou pouze povolanou osobou speciálním nástrojem, zvýšené zabezpečení proti odcizení, zvýšená odolnost proti poškození (obdobně jako dle TL4520-0014 pro Bundeswehr), rozsah nastavení min v rozmezí od 6 °C do 27 °C. Nesmí se použít běžné hlavice doplňované o další prvky např. zesilující kroužky nebo zabezpečení sejmutí šroubkem atd. Hlavice bude dodána jako jeden kompaktní prvek.</t>
  </si>
  <si>
    <t>R734X506040</t>
  </si>
  <si>
    <t>Termostatická hlavice programovatelná elektronická s adaptéry, rozsah nastavení min v rozmezí od 6 °C do 27 °C, PID regulace, životnost baterií min. 2 roky, dis</t>
  </si>
  <si>
    <t>Termostatická hlavice programovatelná elektronická s adaptéry, rozsah nastavení min v rozmezí od 6 °C do 27 °C, PID regulace, životnost baterií min. 2 roky, displej</t>
  </si>
  <si>
    <t>Poznámka k položce: Včetně těsnícího, montážního a ostatního příslušenství. Na otopná tělesa v samostaně měřených prostorech. Koordinace s řídící jednotkou dodanou v rámci MaR. Hlavice budou odsouhlaseny s architektem stavby. Výkres. dokumentace: D22133_SO657165_01_2_104; D22133_SO657165_01_2_105 
Poznámka k položce: Včetně těsnícího, montážního a ostatního příslušenství. Na otopná tělesa v samostaně měřených prostorech. Koordinace s řídící jednotkou dodanou v rámci MaR. Hlavice budou odsouhlaseny s architektem stavby. Výkres. dokumentace: D22133_SO657165_01_2_104; D22133_SO657165_01_2_105 
Poznámka k položce: Včetně těsnícího, montážního a ostatního příslušenství. Na otopná tělesa v samostaně měřených prostorech. Koordinace s řídící jednotkou dodanou v rámci MaR. Hlavice budou odsouhlaseny s architektem stavby. Výkres. dokumentace: D22133_SO657165_01_2_104; D22133_SO657165_01_2_105</t>
  </si>
  <si>
    <t>55114146</t>
  </si>
  <si>
    <t>kohout kulový PN 42 T 185°C plnoprůtokový nikl páčka 3/4" červený</t>
  </si>
  <si>
    <t>55124389</t>
  </si>
  <si>
    <t>kohout vypouštěcí kulový s hadicovou vývodkou a zátkou PN 10 T 110°C 1/2"</t>
  </si>
  <si>
    <t>R55128000X01</t>
  </si>
  <si>
    <t>ventil vyvažovací stoupačkový přímý PN 20 T 100°C dvouregulační 3/4" se zabudovaným servopohonem již z výroby</t>
  </si>
  <si>
    <t>Poznámka k položce: koordinovat s MaR 
Poznámka k položce: koordinovat s MaR</t>
  </si>
  <si>
    <t>R55128001X02</t>
  </si>
  <si>
    <t>ventil vyvažovací stoupačkový přímý PN 20 T 100°C dvouregulační 1" se zabudovaným servopohonem již z výroby</t>
  </si>
  <si>
    <t>55121289</t>
  </si>
  <si>
    <t>ventil automatický odvzdušňovací svislý se zpětným ventilem T 120°C mosaz 1/2"</t>
  </si>
  <si>
    <t>Poznámka k položce: Na všechna nejvyšší místa topného systému. Pro automatické účinné a trvalé odstraňování plynů z topné soustavy. Na nejvyšší místa soustavy. Velká komora pro shromažďování plynů, plovákový systém, systém nesmí připustit, aby se unášené nečistoty dostaly k samotné odvzdušňovací části ventilu. Možnost čištění za provozu. 
Poznámka k položce: Na všechna nejvyšší místa topného systému. Pro automatické účinné a trvalé odstraňování plynů z topné soustavy. Na nejvyšší místa soustavy. Velká komora pro shromažďování plynů, plovákový systém, systém nesmí připustit, aby se unášené nečistoty dostaly k samotné odvzdušňovací části ventilu. Možnost čištění za provozu.</t>
  </si>
  <si>
    <t>Ústřední vytápění - otopná tělesa</t>
  </si>
  <si>
    <t>735159110</t>
  </si>
  <si>
    <t>Montáž otopných těles panelových jednořadých, stavební délky do 1500 mm</t>
  </si>
  <si>
    <t>2+2=4.000 [A] 
Celkem: 4=4.000 [B]</t>
  </si>
  <si>
    <t>Poznámka k položce: Výkres. dokumentace: D22133_SO657165_01_2_105 
Poznámka k položce: Výkres. dokumentace: D22133_SO657165_01_2_105 
Poznámka k položce: Výkres. dokumentace: D22133_SO657165_01_2_105</t>
  </si>
  <si>
    <t>735159210</t>
  </si>
  <si>
    <t>Montáž otopných těles panelových dvouřadých, stavební délky do 1140 mm</t>
  </si>
  <si>
    <t>1+1+1=3.000 [A] 
Celkem: 3=3.000 [B]</t>
  </si>
  <si>
    <t>735159220</t>
  </si>
  <si>
    <t>Montáž otopných těles panelových dvouřadých, stavební délky přes 1140 do 1500 mm</t>
  </si>
  <si>
    <t>1+5+2=8.000 [A] 
Celkem: 8=8.000 [B]</t>
  </si>
  <si>
    <t>735159230</t>
  </si>
  <si>
    <t>Montáž otopných těles panelových dvouřadých, stavební délky přes 1500 do 1980 mm</t>
  </si>
  <si>
    <t>5+2=7.000 [A] 
Celkem: 7=7.000 [B]</t>
  </si>
  <si>
    <t>735159310</t>
  </si>
  <si>
    <t>Montáž otopných těles panelových třířadých, stavební délky do 1140 mm</t>
  </si>
  <si>
    <t>3+1=4.000 [A] 
Celkem: 4=4.000 [B]</t>
  </si>
  <si>
    <t>735159320</t>
  </si>
  <si>
    <t>Montáž otopných těles panelových třířadých, stavební délky přes 1140 do 1500 mm</t>
  </si>
  <si>
    <t>2+1+5+2=10.000 [A] 
Celkem: 10=10.000 [B]</t>
  </si>
  <si>
    <t>735159330</t>
  </si>
  <si>
    <t>Montáž otopných těles panelových třířadých, stavební délky přes 1500 do 1980 mm</t>
  </si>
  <si>
    <t>48457285R01</t>
  </si>
  <si>
    <t>těleso otopné panelové s hladkou čelní plochou 2 deskové 2 přídavné přestupní plochy v 300 mm dl 1400mm 1327 W</t>
  </si>
  <si>
    <t>Poznámka k položce: Otopné těleso deskové ocelové, vč. odvzduš. ventilu, závěsů, koncovek, barva dle požadavku investora. Sada pro uchycení otopných těles musí obsahovat prvky proti vysazení otopných těles a snadnou manipulaci s nimi. Výkres. dokumentace: D22133_SO657165_01_2_105 
Poznámka k položce: Otopné těleso deskové ocelové, vč. odvzduš. ventilu, závěsů, koncovek, barva dle požadavku investora. Sada pro uchycení otopných těles musí obsahovat prvky proti vysazení otopných těles a snadnou manipulaci s nimi. Výkres. dokumentace: D22133_SO657165_01_2_105</t>
  </si>
  <si>
    <t>48452927</t>
  </si>
  <si>
    <t>těleso otopné panelové 1 deskové bez přídavné přestupní plochy v 600mm dl 400mm 242W</t>
  </si>
  <si>
    <t>48452934</t>
  </si>
  <si>
    <t>těleso otopné panelové 1 deskové bez přídavné přestupní plochy v 600mm dl 800mm 483W</t>
  </si>
  <si>
    <t>48457190</t>
  </si>
  <si>
    <t>těleso otopné panelové 2 deskové 1 přídavná přestupní plocha v 900mm dl 400mm 702W</t>
  </si>
  <si>
    <t>Poznámka k položce: Otopné těleso deskové ocelové, vč. odvzduš. ventilu, závěsů, koncovek, barva dle požadavku investora. Sada pro uchycení otopných těles musí obsahovat prvky proti vysazení otopných těles a snadnou manipulaci s nimi. Výkres. dokumentace: D22133_SO657165_01_2_104 
Poznámka k položce: Otopné těleso deskové ocelové, vč. odvzduš. ventilu, závěsů, koncovek, barva dle požadavku investora. Sada pro uchycení otopných těles musí obsahovat prvky proti vysazení otopných těles a snadnou manipulaci s nimi. Výkres. dokumentace: D22133_SO657165_01_2_104</t>
  </si>
  <si>
    <t>48457192</t>
  </si>
  <si>
    <t>těleso otopné panelové 2 deskové 1 přídavná přestupní plocha v 900mm dl 500mm 877W</t>
  </si>
  <si>
    <t>48457217</t>
  </si>
  <si>
    <t>těleso otopné panelové 2 deskové 2 přídavné přestupní plochy v 600mm dl 600mm 1007W</t>
  </si>
  <si>
    <t>48457223</t>
  </si>
  <si>
    <t>těleso otopné panelové 2 deskové 2 přídavné přestupní plochy v 600mm dl 1200mm 2015W</t>
  </si>
  <si>
    <t>Poznámka k položce: Otopné těleso deskové ocelové, vč. odvzduš. ventilu, závěsů, koncovek, barva dle požadavku investora. Sada pro uchycení otopných těles musí obsahovat prvky proti vysazení otopných těles a snadnou manipulaci s nimi. Výkres. dokumentace: D22133_SO657165_01_2_104; D22133_SO657165_01_2_105 
Poznámka k položce: Otopné těleso deskové ocelové, vč. odvzduš. ventilu, závěsů, koncovek, barva dle požadavku investora. Sada pro uchycení otopných těles musí obsahovat prvky proti vysazení otopných těles a snadnou manipulaci s nimi. Výkres. dokumentace: D22133_SO657165_01_2_104; D22133_SO657165_01_2_105</t>
  </si>
  <si>
    <t>48457225</t>
  </si>
  <si>
    <t>těleso otopné panelové 2 deskové 2 přídavné přestupní plochy v 600mm dl 1400mm 2351W</t>
  </si>
  <si>
    <t>48457227</t>
  </si>
  <si>
    <t>těleso otopné panelové 2 deskové 2 přídavné přestupní plochy v 600mm dl 1600mm 2686W</t>
  </si>
  <si>
    <t>48457229</t>
  </si>
  <si>
    <t>těleso otopné panelové 2 deskové 2 přídavné přestupní plochy v 600mm dl 1800mm 3022W</t>
  </si>
  <si>
    <t>48457326</t>
  </si>
  <si>
    <t>těleso otopné panelové 3 desková 3 přídavné přestupní plochy v 500mm dl 1200mm 2495W</t>
  </si>
  <si>
    <t>Poznámka k položce: Otopné těleso deskové ocelové, vč. odvzduš. ventilu, závěsů, koncovek, barva dle požadavku investora. Sada pro uchycení otopných těles musí obsahovat prvky proti vysazení otopných těles a snadnou manipulaci s nimi. Topná tělesa s příslušenstvím budou odsouhlasena s architektem stavby. Výkres. dokumentace: D22133_SO657165_01_2_104 
Poznámka k položce: Otopné těleso deskové ocelové, vč. odvzduš. ventilu, závěsů, koncovek, barva dle požadavku investora. Sada pro uchycení otopných těles musí obsahovat prvky proti vysazení otopných těles a snadnou manipulaci s nimi. Topná tělesa s příslušenstvím budou odsouhlasena s architektem stavby. Výkres. dokumentace: D22133_SO657165_01_2_104</t>
  </si>
  <si>
    <t>48457327</t>
  </si>
  <si>
    <t>těleso otopné panelové 3 desková 3 přídavné přestupní plochy v 500mm dl 1400mm 2911W</t>
  </si>
  <si>
    <t>48457336</t>
  </si>
  <si>
    <t>těleso otopné panelové 3 desková 3 přídavné přestupní plochy v 600mm dl 1000mm 2406W</t>
  </si>
  <si>
    <t>48457339</t>
  </si>
  <si>
    <t>těleso otopné panelové 3 desková 3 přídavné přestupní plochy v 600mm dl 1600mm 3850W</t>
  </si>
  <si>
    <t>48457347</t>
  </si>
  <si>
    <t>těleso otopné panelové 3 desková 3 přídavné přestupní plochy v 900mm dl 1000mm 3228W</t>
  </si>
  <si>
    <t>48457348</t>
  </si>
  <si>
    <t>těleso otopné panelové 3 desková 3 přídavné přestupní plochy v 900mm dl 1200mm 3994W</t>
  </si>
  <si>
    <t>48457349</t>
  </si>
  <si>
    <t>těleso otopné panelové 3 desková 3 přídavné přestupní plochy v 900mm dl 1400mm 4659W</t>
  </si>
  <si>
    <t>735511008</t>
  </si>
  <si>
    <t>Trubkové teplovodní podlahové vytápění rozvod v systémové desce systémová deska s tepelnou izolací, výšky 50 až 53 mm</t>
  </si>
  <si>
    <t>115=115.000 [A]</t>
  </si>
  <si>
    <t>Poznámka k položce: Systémová izolační deska s ochrannou hydroizolační fólií s nopy,  pokládací rozteč 250 mm, pro potrubí vnější průměr 17 mm, tl. Tepelné izolace 30 mm, celková tl. 51 mm, součinitel teplené vodivosti 0,040 W/(mK). Výkres. dokumentace: D22133_SO657165_01_2_105 
Poznámka k položce: Systémová izolační deska s ochrannou hydroizolační fólií s nopy,  pokládací rozteč 250 mm, pro potrubí vnější průměr 17 mm, tl. Tepelné izolace 30 mm, celková tl. 51 mm, součinitel teplené vodivosti 0,040 W/(mK). Výkres. dokumentace: D22133_SO657165_01_2_105 
Poznámka k položce: Systémová izolační deska s ochrannou hydroizolační fólií s nopy,  pokládací rozteč 250 mm, pro potrubí vnější průměr 17 mm, tl. Tepelné izolace 30 mm, celková tl. 51 mm, součinitel teplené vodivosti 0,040 W/(mK). Výkres. dokumentace: D22133_SO657165_01_2_105</t>
  </si>
  <si>
    <t>735511011</t>
  </si>
  <si>
    <t>Trubkové teplovodní podlahové vytápění rozvod v systémové desce potrubí polyethylen PE-Xa rozvodné potrubí 17x2 mm, rozteč 250 mm</t>
  </si>
  <si>
    <t>PE-X d17x2 532=532.000 [A] 
Celkem: 532=532.000 [B]</t>
  </si>
  <si>
    <t>Poznámka k položce: Polyetylenové potrubí PEXa, 17x2,0 mm, PN 6 při T = +90 °C, PN 10 při T = +60 °C, materiál zesítěný polyetylén s kyslíkovou bariérou,  Potrubí pro podlahové smyčky, spojování svěrný šroubením. Vč. veškerého montážního a těsnícího materiálu. Výkres. dokumentace: D22133_SO657165_01_2_105 
Poznámka k položce: Polyetylenové potrubí PEXa, 17x2,0 mm, PN 6 při T = +90 °C, PN 10 při T = +60 °C, materiál zesítěný polyetylén s kyslíkovou bariérou,  Potrubí pro podlahové smyčky, spojování svěrný šroubením. Vč. veškerého montážního a těsnícího materiálu. Výkres. dokumentace: D22133_SO657165_01_2_105 
Poznámka k položce: Polyetylenové potrubí PEXa, 17x2,0 mm, PN 6 při T = +90 °C, PN 10 při T = +60 °C, materiál zesítěný polyetylén s kyslíkovou bariérou,  Potrubí pro podlahové smyčky, spojování svěrný šroubením. Vč. veškerého montážního a těsnícího materiálu. Výkres. dokumentace: D22133_SO657165_01_2_105</t>
  </si>
  <si>
    <t>735511062</t>
  </si>
  <si>
    <t>Trubkové teplovodní podlahové vytápění doplňkové prvky okrajový izolační pruh</t>
  </si>
  <si>
    <t>110=110.000 [A]</t>
  </si>
  <si>
    <t>Poznámka k položce: Dilatační pás samolepící sfólií 50 tl. 10 mm, š. 160 mm Pro oddělení dvou topných desek podlahového vytápění ve volném prostoru a u obvodových stěn vytápěné plochy. Výkres. dokumentace: D22133_SO657165_01_2_105 
Poznámka k položce: Dilatační pás samolepící sfólií 50 tl. 10 mm, š. 160 mm Pro oddělení dvou topných desek podlahového vytápění ve volném prostoru a u obvodových stěn vytápěné plochy. Výkres. dokumentace: D22133_SO657165_01_2_105 
Poznámka k položce: Dilatační pás samolepící sfólií 50 tl. 10 mm, š. 160 mm Pro oddělení dvou topných desek podlahového vytápění ve volném prostoru a u obvodových stěn vytápěné plochy. Výkres. dokumentace: D22133_SO657165_01_2_105</t>
  </si>
  <si>
    <t>998735102</t>
  </si>
  <si>
    <t>Přesun hmot pro otopná tělesa stanovený z hmotnosti přesunovaného materiálu vodorovná dopravní vzdálenost do 50 m v objektech výšky přes 6 do 12 m</t>
  </si>
  <si>
    <t>2.431=2.431 [A]</t>
  </si>
  <si>
    <t>R735151R01</t>
  </si>
  <si>
    <t>Demontáž stávajících topných těles včetně příslušenství jako napojovací armatury, upevňovací technika, atd.</t>
  </si>
  <si>
    <t>47=47.000 [A]</t>
  </si>
  <si>
    <t>R735X504190</t>
  </si>
  <si>
    <t>Elektrický přímotopný konvektor, výkon 750 W, vč. elektronického termostatu, velikost cca 369 x 451 x 78, vč. úchytů, konzol a veškerého příslušenství, 230 V/50</t>
  </si>
  <si>
    <t>Elektrický přímotopný konvektor, výkon 750 W, vč. elektronického termostatu, velikost cca 369 x 451 x 78, vč. úchytů, konzol a veškerého příslušenství, 230 V/50 Hz</t>
  </si>
  <si>
    <t>Poznámka k položce: Vytápění prostorů pro výpravčího a zázemí. Výkres. dokumentace: D22133_SO657165_01_2_104 
Poznámka k položce: Vytápění prostorů pro výpravčího a zázemí. Výkres. dokumentace: D22133_SO657165_01_2_104</t>
  </si>
  <si>
    <t>R735X504191</t>
  </si>
  <si>
    <t>Montáž Elektrický přímotopný konvektor, výkon 750 W, vč. elektronického termostatu, velikost cca 369 x 451 x 78, vč. úchytů, konzol a veškerého příslušenství, 2</t>
  </si>
  <si>
    <t>Montáž Elektrický přímotopný konvektor, výkon 750 W, vč. elektronického termostatu, velikost cca 369 x 451 x 78, vč. úchytů, konzol a veškerého příslušenství, 230 V/50 Hz</t>
  </si>
  <si>
    <t>Poznámka k položce: Vytápění prostorů pro výpravčího a zázemí. Výkres. dokumentace: D22133_SO657165_01_2_104 
Poznámka k položce: Vytápění prostorů pro výpravčího a zázemí. Výkres. dokumentace: D22133_SO657165_01_2_104 
Poznámka k položce: Vytápění prostorů pro výpravčího a zázemí. Výkres. dokumentace: D22133_SO657165_01_2_104</t>
  </si>
  <si>
    <t>R735X504200</t>
  </si>
  <si>
    <t>Elektrický přímotopný konvektor, výkon 2000 W, vč. elektronického termostatu, velikost cca 739 x 451 x 78 , vč. úchytů, konzol a veškerého příslušenství, 230 V/</t>
  </si>
  <si>
    <t>Elektrický přímotopný konvektor, výkon 2000 W, vč. elektronického termostatu, velikost cca 739 x 451 x 78 , vč. úchytů, konzol a veškerého příslušenství, 230 V/50 Hz</t>
  </si>
  <si>
    <t>Poznámka k položce: Vytápění prostorů pro výpravčího a zázemí Výkres. dokumentace: D22133_SO657165_01_2_104 
Poznámka k položce: Vytápění prostorů pro výpravčího a zázemí Výkres. dokumentace: D22133_SO657165_01_2_104</t>
  </si>
  <si>
    <t>R735X504201</t>
  </si>
  <si>
    <t>Montáž  Elektrický přímotopný konvektor, výkon 2000 W, vč. elektronického termostatu, velikost cca 739 x 451 x 78 , vč. úchytů, konzol a veškerého příslušenství</t>
  </si>
  <si>
    <t>Montáž  Elektrický přímotopný konvektor, výkon 2000 W, vč. elektronického termostatu, velikost cca 739 x 451 x 78 , vč. úchytů, konzol a veškerého příslušenství, 230 V/50 Hz</t>
  </si>
  <si>
    <t>Poznámka k položce: Vytápění prostorů pro výpravčího a zázemí Výkres. dokumentace: D22133_SO657165_01_2_104 
Poznámka k položce: Vytápění prostorů pro výpravčího a zázemí Výkres. dokumentace: D22133_SO657165_01_2_104 
Poznámka k položce: Vytápění prostorů pro výpravčího a zázemí Výkres. dokumentace: D22133_SO657165_01_2_104</t>
  </si>
  <si>
    <t>R735X504211</t>
  </si>
  <si>
    <t>Elektrický přenosný přímotopný konvektor, výkon 2000 W, vč. elektronického termostatu, 230 V/50 Hz</t>
  </si>
  <si>
    <t>Poznámka k položce: Provizorní vytápění komerčního prostoru č. 4 - zubní ordinace v době provádění stavby. Elektrické konvektory budou připojeny vidlicí do stáv. El. Sítě 230V/50Hz. Konvektory lze pro provizorní využití vypůjčit na dobu nezbytně nutnou. Výkres. dokumentace: D22133_SO657165_01_2_105 
Poznámka k položce: Provizorní vytápění komerčního prostoru č. 4 - zubní ordinace v době provádění stavby. Elektrické konvektory budou připojeny vidlicí do stáv. El. Sítě 230V/50Hz. Konvektory lze pro provizorní využití vypůjčit na dobu nezbytně nutnou. Výkres. dokumentace: D22133_SO657165_01_2_105</t>
  </si>
  <si>
    <t>R735X504210</t>
  </si>
  <si>
    <t>Montáž Elektrický přenosný přímotopný konvektor, výkon 2000 W, vč. elektronického termostatu, 230 V/50 Hz</t>
  </si>
  <si>
    <t>Poznámka k položce: Provizorní vytápění komerčního prostoru č. 4 - zubní ordinace v době provádění stavby. Elektrické konvektory budou připojeny vidlicí do stáv. El. Sítě 230V/50Hz. Konvektory lze pro provizorní využití vypůjčit na dobu nezbytně nutnou. Výkres. dokumentace: D22133_SO657165_01_2_105 
Poznámka k položce: Provizorní vytápění komerčního prostoru č. 4 - zubní ordinace v době provádění stavby. Elektrické konvektory budou připojeny vidlicí do stáv. El. Sítě 230V/50Hz. Konvektory lze pro provizorní využití vypůjčit na dobu nezbytně nutnou. Výkres. dokumentace: D22133_SO657165_01_2_105 
Poznámka k položce: Provizorní vytápění komerčního prostoru č. 4 - zubní ordinace v době provádění stavby. Elektrické konvektory budou připojeny vidlicí do stáv. El. Sítě 230V/50Hz. Konvektory lze pro provizorní využití vypůjčit na dobu nezbytně nutnou. Výkres. dokumentace: D22133_SO657165_01_2_105</t>
  </si>
  <si>
    <t>R735X504221</t>
  </si>
  <si>
    <t>Montáž dveřní clona</t>
  </si>
  <si>
    <t>2=2.000 [A] 
3=3.000 [B]</t>
  </si>
  <si>
    <t>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příslušenství, montážního a těsnícího materiálu. Koordinace s D.1.4.4  Silnoproudé rozvody s vazbou na otevírání dveří. Výkres. dokumentace: D22133_SO657165_01_2_105 
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příslušenství, montážního a těsnícího materiálu. Koordinace s D.1.4.4  Silnoproudé rozvody s vazbou na otevírání dveří. Výkres. dokumentace: D22133_SO657165_01_2_105 
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příslušenství, montážního a těsnícího materiálu. Koordinace s D.1.4.4  Silnoproudé rozvody s vazbou na otevírání dveří. Výkres. dokumentace: D22133_SO657165_01_2_105</t>
  </si>
  <si>
    <t>R735X504220</t>
  </si>
  <si>
    <t>Dveřní clona horizontální, výkon cca 25 kW při teplotě topné vody 70/50 °C, délka pro potřeby dveří délky 1600 mm, předpokládaná šířka cca 2000 mm, výška max. 3</t>
  </si>
  <si>
    <t>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resp. provozu vytápění a na otevírání dveří, hlášení poruch do MaR, vč uchycení pomocí stěnových konzolí.</t>
  </si>
  <si>
    <t>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příslušenství, montážního a těsnícího materiálu. Koordinace s D.1.4.4  Silnoproudé rozvody s vazbou na otevírání dveří. Výkres. dokumentace: D22133_SO657165_01_2_105 
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příslušenství, montážního a těsnícího materiálu. Koordinace s D.1.4.4  Silnoproudé rozvody s vazbou na otevírání dveří. Výkres. dokumentace: D22133_SO657165_01_2_105</t>
  </si>
  <si>
    <t>R735X504230</t>
  </si>
  <si>
    <t>Poznámka k položce: Dveřní clony osazené nad vchodovými dveřmi do vstupní haly v 1.PP v místnosti č. 0.01, přesný typ, osazení a umístění bude řešeno v realizačním projektu v koordinaci s architektem. Uchycení jednotky bude zpracováno výrobní dokumentací a předloženo architektovi stavby. Dodávka a montáž bude vč. veškerého příslušenství, montážního a těsnícího materiálu. Součástí dodávky budou i tlumiče vibrací. Koordinace s D.1.4.4  Silnoproudé rozvody s vazbou na otevírání dveří. Výkres. dokumentace: D22133_SO657165_01_2_104 
Poznámka k položce: Dveřní clony osazené nad vchodovými dveřmi do vstupní haly v 1.PP v místnosti č. 0.01, přesný typ, osazení a umístění bude řešeno v realizačním projektu v koordinaci s architektem. Uchycení jednotky bude zpracováno výrobní dokumentací a předloženo architektovi stavby. Dodávka a montáž bude vč. veškerého příslušenství, montážního a těsnícího materiálu. Součástí dodávky budou i tlumiče vibrací. Koordinace s D.1.4.4  Silnoproudé rozvody s vazbou na otevírání dveří. Výkres. dokumentace: D22133_SO657165_01_2_104</t>
  </si>
  <si>
    <t>R735X505035</t>
  </si>
  <si>
    <t>Trubkové teplovodní podlahové vytápění rozdělovače čtyřokruhové mosazné s průtokoměry včetně vestavné kovové lakované skříně</t>
  </si>
  <si>
    <t>Poznámka k položce: Sestava rozdělovače a sběrače podlahového vytápění se směšováním (snížení teploty topné vody mícháním čerpadlem a el. ovládáním kombi ventilu), 6 vývodů topných smyček s optickými průtokoměry, elektronické čerpadlo průtok cca 1000 kg/h, dispoziční tlak do cca 30 kPa Sestava zahrnuje: rozdělovač s regulačními šroubeními a průtokoměry, sběrač s uzavíracími ventily, upevňovací konzoly, oběhové čerpadlo s elektroinstalací (napájení a ovládání, hlášením poruch - vazba na MaR), pojistný termostat, 2 ks automatických odvzdušňovacích ventilů, teploměr, 2 ks otočných vypouštěcích ventilů. ispoziční tlak a průtok budou upřesněny v dodavatelské dokumentaci. Skříň koordinovat s architektem stavby. Dvířka rozdělovače musí být koordinována se stavební částí a budou odsouhlasena s architektem stavby. Je nutné počítat s vysokými nároky na provedení a design. Výkres. dokumentace: D22133_SO657165_01_2_105 
Poznámka k položce: Sestava rozdělovače a sběrače podlahového vytápění se směšováním (snížení teploty topné vody mícháním čerpadlem a el. ovládáním kombi ventilu), 6 vývodů topných smyček s optickými průtokoměry, elektronické čerpadlo průtok cca 1000 kg/h, dispoziční tlak do cca 30 kPa Sestava zahrnuje: rozdělovač s regulačními šroubeními a průtokoměry, sběrač s uzavíracími ventily, upevňovací konzoly, oběhové čerpadlo s elektroinstalací (napájení a ovládání, hlášením poruch - vazba na MaR), pojistný termostat, 2 ks automatických odvzdušňovacích ventilů, teploměr, 2 ks otočných vypouštěcích ventilů. ispoziční tlak a průtok budou upřesněny v dodavatelské dokumentaci. Skříň koordinovat s architektem stavby. Dvířka rozdělovače musí být koordinována se stavební částí a budou odsouhlasena s architektem stavby. Je nutné počítat s vysokými nároky na provedení a design. Výkres. dokumentace: D22133_SO657165_01_2_105</t>
  </si>
  <si>
    <t>R735X505036</t>
  </si>
  <si>
    <t>Montáž Trubkové teplovodní podlahové vytápění rozdělovače čtyřokruhové mosazné s průtokoměry včetně vestavné kovové lakované skříně</t>
  </si>
  <si>
    <t>Poznámka k položce: Sestava rozdělovače a sběrače podlahového vytápění se směšováním (snížení teploty topné vody mícháním čerpadlem a el. ovládáním kombi ventilu), 6 vývodů topných smyček s optickými průtokoměry, elektronické čerpadlo průtok cca 1000 kg/h, dispoziční tlak do cca 30 kPa Sestava zahrnuje: rozdělovač s regulačními šroubeními a průtokoměry, sběrač s uzavíracími ventily, upevňovací konzoly, oběhové čerpadlo s elektroinstalací (napájení a ovládání, hlášením poruch - vazba na MaR), pojistný termostat, 2 ks automatických odvzdušňovacích ventilů, teploměr, 2 ks otočných vypouštěcích ventilů. ispoziční tlak a průtok budou upřesněny v dodavatelské dokumentaci. Skříň koordinovat s architektem stavby. Dvířka rozdělovače musí být koordinována se stavební částí a budou odsouhlasena s architektem stavby. Je nutné počítat s vysokými nároky na provedení a design. Výkres. dokumentace: D22133_SO657165_01_2_105 
Poznámka k položce: Sestava rozdělovače a sběrače podlahového vytápění se směšováním (snížení teploty topné vody mícháním čerpadlem a el. ovládáním kombi ventilu), 6 vývodů topných smyček s optickými průtokoměry, elektronické čerpadlo průtok cca 1000 kg/h, dispoziční tlak do cca 30 kPa Sestava zahrnuje: rozdělovač s regulačními šroubeními a průtokoměry, sběrač s uzavíracími ventily, upevňovací konzoly, oběhové čerpadlo s elektroinstalací (napájení a ovládání, hlášením poruch - vazba na MaR), pojistný termostat, 2 ks automatických odvzdušňovacích ventilů, teploměr, 2 ks otočných vypouštěcích ventilů. ispoziční tlak a průtok budou upřesněny v dodavatelské dokumentaci. Skříň koordinovat s architektem stavby. Dvířka rozdělovače musí být koordinována se stavební částí a budou odsouhlasena s architektem stavby. Je nutné počítat s vysokými nároky na provedení a design. Výkres. dokumentace: D22133_SO657165_01_2_105 
Poznámka k položce: Sestava rozdělovače a sběrače podlahového vytápění se směšováním (snížení teploty topné vody mícháním čerpadlem a el. ovládáním kombi ventilu), 6 vývodů topných smyček s optickými průtokoměry, elektronické čerpadlo průtok cca 1000 kg/h, dispoziční tlak do cca 30 kPa Sestava zahrnuje: rozdělovač s regulačními šroubeními a průtokoměry, sběrač s uzavíracími ventily, upevňovací konzoly, oběhové čerpadlo s elektroinstalací (napájení a ovládání, hlášením poruch - vazba na MaR), pojistný termostat, 2 ks automatických odvzdušňovacích ventilů, teploměr, 2 ks otočných vypouštěcích ventilů. ispoziční tlak a průtok budou upřesněny v dodavatelské dokumentaci. Skříň koordinovat s architektem stavby. Dvířka rozdělovače musí být koordinována se stavební částí a budou odsouhlasena s architektem stavby. Je nutné počítat s vysokými nároky na provedení a design. Výkres. dokumentace: D22133_SO657165_01_2_105</t>
  </si>
  <si>
    <t>R735X505037</t>
  </si>
  <si>
    <t>Trubkové teplovodní podlahové vytápění rozdělovače pětiokruhové mosazné s průtokoměry včetně vestavné kovové lakované skříně</t>
  </si>
  <si>
    <t>R735X505038</t>
  </si>
  <si>
    <t>Montáž Trubkové teplovodní podlahové vytápění rozdělovače pětiokruhové mosazné s průtokoměry včetně vestavné kovové lakované skříně</t>
  </si>
  <si>
    <t>R735X505040</t>
  </si>
  <si>
    <t>Montáž Plastifikátoru</t>
  </si>
  <si>
    <t>litr</t>
  </si>
  <si>
    <t>Poznámka k položce: Přísada do betonové mazaniny pro topné desky podlahového vytápění  (zvýšení zatékavosti a odstranění mikrobublin v mazaninové vrstvě  pro správnou funkci přenosu tepla). Nutnost použití plastifikátoru a popřípadě druh je nutné koordinovat s materiálem pro mazaninu příslušné podlahy Výkres. dokumentace: D22133_SO657165_01_2_105 
Poznámka k položce: Přísada do betonové mazaniny pro topné desky podlahového vytápění  (zvýšení zatékavosti a odstranění mikrobublin v mazaninové vrstvě  pro správnou funkci přenosu tepla). Nutnost použití plastifikátoru a popřípadě druh je nutné koordinovat s materiálem pro mazaninu příslušné podlahy Výkres. dokumentace: D22133_SO657165_01_2_105 
Poznámka k položce: Přísada do betonové mazaniny pro topné desky podlahového vytápění  (zvýšení zatékavosti a odstranění mikrobublin v mazaninové vrstvě  pro správnou funkci přenosu tepla). Nutnost použití plastifikátoru a popřípadě druh je nutné koordinovat s materiálem pro mazaninu příslušné podlahy Výkres. dokumentace: D22133_SO657165_01_2_105</t>
  </si>
  <si>
    <t>24552540</t>
  </si>
  <si>
    <t>plastifikátor do betonu pro podlahové topení</t>
  </si>
  <si>
    <t>28372305</t>
  </si>
  <si>
    <t>deska EPS 100 pro konstrukce s běžným zatížením ?=0,037 tl 50mm</t>
  </si>
  <si>
    <t>Poznámka k položce: Izolační deska pod trubkami přívodů k podlahovým smyčkám k odclonění rozvodů elektro. Výkres. dokumentace: D22133_SO657165_01_2_105 
Poznámka k položce: Izolační deska pod trubkami přívodů k podlahovým smyčkám k odclonění rozvodů elektro. Výkres. dokumentace: D22133_SO657165_01_2_105</t>
  </si>
  <si>
    <t>R735X505100</t>
  </si>
  <si>
    <t>Montáž Ochranná trubka pro přechod mezi dilatačními plochami topných smyček, pro trubku d17</t>
  </si>
  <si>
    <t>Poznámka k položce: Tepelná izolace potrubí k otopným smyčkám. Výkres. dokumentace: D22133_SO657165_01_2_105 
Poznámka k položce: Tepelná izolace potrubí k otopným smyčkám. Výkres. dokumentace: D22133_SO657165_01_2_105 
Poznámka k položce: Tepelná izolace potrubí k otopným smyčkám. Výkres. dokumentace: D22133_SO657165_01_2_105</t>
  </si>
  <si>
    <t>R735X505101</t>
  </si>
  <si>
    <t>Ochranná trubka pro přechod mezi dilatačními plochami topných smyček, pro trubku d17</t>
  </si>
  <si>
    <t>R940X508050</t>
  </si>
  <si>
    <t>Poznámka k položce: mimo jiné dle NV č. 362/2005 Sb. Konkrétní typ pracovní podlahy a její rozsah vyplývá z technologických postupů a hodnocení bezpečnostních rizik zhotovitele 
Poznámka k položce: mimo jiné dle NV č. 362/2005 Sb. Konkrétní typ pracovní podlahy a její rozsah vyplývá z technologických postupů a hodnocení bezpečnostních rizik zhotovitele 
Poznámka k položce: mimo jiné dle NV č. 362/2005 Sb. Konkrétní typ pracovní podlahy a její rozsah vyplývá z technologických postupů a hodnocení bezpečnostních rizik zhotovitele</t>
  </si>
  <si>
    <t>R960R501019</t>
  </si>
  <si>
    <t>Bourací práce stavebních konstrukcí a související s demontáží stávajících zařízení vytápění, včetně opětovného zazdění a zapravení povrchů</t>
  </si>
  <si>
    <t>prostup vod. demontáž ((1.35*(2)+0.75*(2+2+1)+0.6*(2+2+1+1 + 3)+0.45*(2+1+1)+0.3*(1+3+2 + 2)+0.15*(1+1 + 3)+0.1*(2+1+1))*0.3*0.3*2)=3.096 [A] 
prostup svis. demontáž ((0.9*(4+2+7))*0.3*0.3*2)=2.106 [B] 
prostup vod. montáž ((0.9*(2)+0.75*(0)+0.6*(0 + 2+2)+0.45*(0 + 2)+0.3*(2+2+2+2+2*2)+0.15*(2+2 + 3*2+2*2+2*2)+0.1*(2 + 4*2))*0.3*0.3)=1.116 [C] 
prostup svis. montáž ((0.9*(3))*0.3*0.3*2)=0.486 [D] 
Celkem: 3.096+2.106+1.116+0.486=6.804 [E]</t>
  </si>
  <si>
    <t>R970X501020</t>
  </si>
  <si>
    <t>Vysekání drážky ve stěně z cihly plné, šířka drážky 200 mm, hloubka 100 mm</t>
  </si>
  <si>
    <t>Poznámka k položce: Vč. zpětného začištění, omítnutí a výmalby v ploše vysekané drážky. Omítky a výmalba bude koordinována s architektem stavby a orgány památkové péče. 
Poznámka k položce: Vč. zpětného začištění, omítnutí a výmalby v ploše vysekané drážky. Omítky a výmalba bude koordinována s architektem stavby a orgány památkové péče. 
Poznámka k položce: Vč. zpětného začištění, omítnutí a výmalby v ploše vysekané drážky. Omítky a výmalba bude koordinována s architektem stavby a orgány památkové péče.</t>
  </si>
  <si>
    <t>UT 6.6=6.600 [A] 
Celkem: 6.6=6.600 [B]</t>
  </si>
  <si>
    <t>UT 0.56=0.560 [A] 
Celkem: 0.56=0.560 [B]</t>
  </si>
  <si>
    <t>UT 0.142=0.142 [A] 
Celkem: 0.142=0.142 [B]</t>
  </si>
  <si>
    <t>UT0.33=0.330 [A] 
Celkem: 0.33=0.330 [B]</t>
  </si>
  <si>
    <t>UT 2.64=2.640 [A] 
Celkem: 2.64=2.640 [B]</t>
  </si>
  <si>
    <t>UT 0.34=0.340 [A] 
Celkem: 0.34=0.340 [B]</t>
  </si>
  <si>
    <t>UT 0.06=0.060 [A] 
Celkem: 0.06=0.060 [B]</t>
  </si>
  <si>
    <t>UT 0.05=0.050 [A] 
Celkem: 0.05=0.050 [B]</t>
  </si>
  <si>
    <t>UT 4.32=4.320 [A] 
Celkem: 4.32=4.320 [B]</t>
  </si>
  <si>
    <t>R731X508010</t>
  </si>
  <si>
    <t>Prohlídka a zjištění stávajícího stavu topné soustavy objektu</t>
  </si>
  <si>
    <t>R731X508030</t>
  </si>
  <si>
    <t>Projednání a odsouhlasení stavby před jejím zahájením s dodavatelem tepla Plzeňskou teplárenskou a.s.</t>
  </si>
  <si>
    <t>R731X508040</t>
  </si>
  <si>
    <t>Projednání a odsouhlasení stavby před jejím zahájením a projednávání během realizace s architektem stavby.</t>
  </si>
  <si>
    <t>R731X508060</t>
  </si>
  <si>
    <t>Vypuštění, napuštění a opakované propláchnutí topného systému</t>
  </si>
  <si>
    <t>Poznámka k položce: Včetně opakovaného odvzdušnění rozvodů a napojených zařízení 
Poznámka k položce: Včetně opakovaného odvzdušnění rozvodů a napojených zařízení 
Poznámka k položce: Včetně opakovaného odvzdušnění rozvodů a napojených zařízení</t>
  </si>
  <si>
    <t>R731X508080</t>
  </si>
  <si>
    <t>Zprovoznění, odvzdušnění, seřízení a vyzkoušení zařízení</t>
  </si>
  <si>
    <t>Poznámka k položce: Před předáním. Dle kap. 9, ČSN 060830. Vyhotovení zápisu s popisem postupu zprovoznění, výsledků seřízení, výsledků zkoušek, atd. Zařízení musí být před předáním bez závad. 
Poznámka k položce: Před předáním. Dle kap. 9, ČSN 060830. Vyhotovení zápisu s popisem postupu zprovoznění, výsledků seřízení, výsledků zkoušek, atd. Zařízení musí být před předáním bez závad. 
Poznámka k položce: Před předáním. Dle kap. 9, ČSN 060830. Vyhotovení zápisu s popisem postupu zprovoznění, výsledků seřízení, výsledků zkoušek, atd. Zařízení musí být před předáním bez závad.</t>
  </si>
  <si>
    <t>R731X508082</t>
  </si>
  <si>
    <t>Zprovoznění, seřízení a vyzkoušení zabezpečovacího zařízení topného systému a VS</t>
  </si>
  <si>
    <t>R731X508083</t>
  </si>
  <si>
    <t>Seřízení plnícího tlaku v expanzních nádobách</t>
  </si>
  <si>
    <t>R731X508084</t>
  </si>
  <si>
    <t>Revize vyhrazených technických zařízení</t>
  </si>
  <si>
    <t>R731X508090</t>
  </si>
  <si>
    <t>Poznámka k položce: Zaučení obsluhy mimo jiné dle návodů výrobců, ČSN 06 0310, ČSN EN 12171, atd. tak, aby obsluha měla celkové technické a funkční informace o zařízení vytápění a uměla jej obsluhovat a reagovat na možné problémy a závady. O zaučení musí být mezi stranami sepsán protokol s obsahem bodů zaučení. Zaučen musí být v úměrném rozsahu jak pověřený zástupce provozovatele, tak zástupce majitele budovy 
Poznámka k položce: Zaučení obsluhy mimo jiné dle návodů výrobců, ČSN 06 0310, ČSN EN 12171, atd. tak, aby obsluha měla celkové technické a funkční informace o zařízení vytápění a uměla jej obsluhovat a reagovat na možné problémy a závady. O zaučení musí být mezi stranami sepsán protokol s obsahem bodů zaučení. Zaučen musí být v úměrném rozsahu jak pověřený zástupce provozovatele, tak zástupce majitele budovy 
Poznámka k položce: Zaučení obsluhy mimo jiné dle návodů výrobců, ČSN 06 0310, ČSN EN 12171, atd. tak, aby obsluha měla celkové technické a funkční informace o zařízení vytápění a uměla jej obsluhovat a reagovat na možné problémy a závady. O zaučení musí být mezi stranami sepsán protokol s obsahem bodů zaučení. Zaučen musí být v úměrném rozsahu jak pověřený zástupce provozovatele, tak zástupce majitele budovy</t>
  </si>
  <si>
    <t>R731X508100</t>
  </si>
  <si>
    <t>Zkoušky např. dle ČSN 06 0310 včetně vystavení protokolů o zkouškách</t>
  </si>
  <si>
    <t>R731X508110</t>
  </si>
  <si>
    <t>Zkoušky upravované horkovodní přípojky, především dle ČSN EN 13480-5, a to minimálně: vizuální kontrola svarů dle ČSN EN ISO 17637 - 100%, tlaková zkouška potru</t>
  </si>
  <si>
    <t>Zkoušky upravované horkovodní přípojky, především dle ČSN EN 13480-5, a to minimálně: vizuální kontrola svarů dle ČSN EN ISO 17637 - 100%, tlaková zkouška potrubního úseku při přetlaku 3,58 Mpa (nutno zohlednit podmínky dle ČSN EN 13480 s ohledem na nepřekročení max. tlaku jednotlivých částí, resp. armatur a jiných zařízení potrubního úseku, nedesruktivní zkouška svárů v minimálním rozsahu 50%, ale minimálně tři sváry potrubí</t>
  </si>
  <si>
    <t>Poznámka k položce: Zkoušku je nutné provést s koordinací a odsouhlasením dodavatele tepla. 
Poznámka k položce: Zkoušku je nutné provést s koordinací a odsouhlasením dodavatele tepla. 
Poznámka k položce: Zkoušku je nutné provést s koordinací a odsouhlasením dodavatele tepla.</t>
  </si>
  <si>
    <t>R731X508120</t>
  </si>
  <si>
    <t>Seřízení průtoků topné vody včetně vystavení protokolu</t>
  </si>
  <si>
    <t>Poznámka k položce: Kompletní hydraulické vyregulování dle §7 (6), vyhl. 193/2007 sb. celé topné větve od vývodu z VSvčetně napojených dvřních clony, podlahového vytápění. Upozorňuji, že seřízení bude časově a odborně náročné!!! 
Poznámka k položce: Kompletní hydraulické vyregulování dle §7 (6), vyhl. 193/2007 sb. celé topné větve od vývodu z VSvčetně napojených dvřních clony, podlahového vytápění. Upozorňuji, že seřízení bude časově a odborně náročné!!! 
Poznámka k položce: Kompletní hydraulické vyregulování dle §7 (6), vyhl. 193/2007 sb. celé topné větve od vývodu z VSvčetně napojených dvřních clony, podlahového vytápění. Upozorňuji, že seřízení bude časově a odborně náročné!!!</t>
  </si>
  <si>
    <t>R731X508170</t>
  </si>
  <si>
    <t>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 
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 
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t>
  </si>
  <si>
    <t>R731X508171</t>
  </si>
  <si>
    <t>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 
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t>
  </si>
  <si>
    <t>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 
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 
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t>
  </si>
  <si>
    <t>bezpečnostní tabulky, značky, popř. signály</t>
  </si>
  <si>
    <t>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 
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t>
  </si>
  <si>
    <t>R731X508190</t>
  </si>
  <si>
    <t>Montáž vybavení výměníkové stanice: - návrh místního provozního řádu - zjednodušené schéma zapojení topného systému vyvěšené na stěnu místnosti výměníkové stani</t>
  </si>
  <si>
    <t>Montáž vybavení výměníkové stanice: - návrh místního provozního řádu - zjednodušené schéma zapojení topného systému vyvěšené na stěnu místnosti výměníkové stanice - lékárnička pro první pomoc - závěsná ochranná skříňka s vybavením - bateriová svítilna - diodová</t>
  </si>
  <si>
    <t>R731X508191</t>
  </si>
  <si>
    <t>vybavení výměníkové stanice: - návrh místního provozního řádu - zjednodušené schéma zapojení topného systému vyvěšené na stěnu místnosti výměníkové stanice - lé</t>
  </si>
  <si>
    <t>vybavení výměníkové stanice: - návrh místního provozního řádu - zjednodušené schéma zapojení topného systému vyvěšené na stěnu místnosti výměníkové stanice - lékárnička pro první pomoc - závěsná ochranná skříňka s vybavením - bateriová svítilna - diodová</t>
  </si>
  <si>
    <t xml:space="preserve">  SO 65-71-65.46</t>
  </si>
  <si>
    <t>Měření a regulace</t>
  </si>
  <si>
    <t>SO 65-71-65.46</t>
  </si>
  <si>
    <t>R9403424010</t>
  </si>
  <si>
    <t>MaR  0.3=0.300 [A] 
Celkem: 0.3=0.300 [B]</t>
  </si>
  <si>
    <t>MaR 0.25=0.250 [A] 
Celkem: 0.25=0.250 [B]</t>
  </si>
  <si>
    <t>MaR 0.15=0.150 [A] 
Celkem: 0.15=0.150 [B]</t>
  </si>
  <si>
    <t>MaR 0.02=0.020 [A] 
Celkem: 0.02=0.020 [B]</t>
  </si>
  <si>
    <t>MaR 0.05=0.050 [A] 
Celkem: 0.05=0.050 [B]</t>
  </si>
  <si>
    <t>MaR 0.1=0.100 [A] 
Celkem: 0.1=0.100 [B]</t>
  </si>
  <si>
    <t>Montáž a připojení nových el.  zařízení</t>
  </si>
  <si>
    <t>R3603421010</t>
  </si>
  <si>
    <t>Připojení výtahu z rozvaděče RMaR</t>
  </si>
  <si>
    <t>Poznámka k položce: komunikační připojení pro přenos chodu a poruchy výtahu, viz. výkres - D22134_SO657165_01_2_103 
Poznámka k položce: komunikační připojení pro přenos chodu a poruchy výtahu, viz. výkres - D22134_SO657165_01_2_103 
Poznámka k položce: komunikační připojení pro přenos chodu a poruchy výtahu, viz. výkres - D22134_SO657165_01_2_103</t>
  </si>
  <si>
    <t>R3603421020</t>
  </si>
  <si>
    <t>Připojení vodoměrů z rozvaděče RMaR</t>
  </si>
  <si>
    <t>Poznámka k položce: komunikační připojení pro měření přes sběrnici M-Bus - dle výkresové části PD, viz. výkres -D22134_SO657165_01_2_101; D22134_SO657165_01_2_102; D22134_SO657165_01_2_103 
Poznámka k položce: komunikační připojení pro měření přes sběrnici M-Bus - dle výkresové části PD, viz. výkres -D22134_SO657165_01_2_101; D22134_SO657165_01_2_102; D22134_SO657165_01_2_103 
Poznámka k položce: komunikační připojení pro měření přes sběrnici M-Bus - dle výkresové části PD, viz. výkres -D22134_SO657165_01_2_101; D22134_SO657165_01_2_102; D22134_SO657165_01_2_103</t>
  </si>
  <si>
    <t>R3603421030</t>
  </si>
  <si>
    <t>Připojení měřičů tepla z rozvaděče RMaR</t>
  </si>
  <si>
    <t>R3603421040</t>
  </si>
  <si>
    <t>Připojení informačních elektroměrů z rozvaděče RMaR</t>
  </si>
  <si>
    <t>21=21.000 [A]</t>
  </si>
  <si>
    <t>R3603421050</t>
  </si>
  <si>
    <t>Připojení hlavního měřiče tepla z rozvaděče RMaR</t>
  </si>
  <si>
    <t>Poznámka k položce: komunikační připojení pro měření přes sběrnici M-Bus, včetně domluvy s dodavatelem tepla a následného dovybavení hlavního měřiče tepla o měření s M-Bus komunikací, viz. výkres -D22134_SO657165_01_2_101; D22134_SO657165_01_2_103 
Poznámka k položce: komunikační připojení pro měření přes sběrnici M-Bus, včetně domluvy s dodavatelem tepla a následného dovybavení hlavního měřiče tepla o měření s M-Bus komunikací, viz. výkres -D22134_SO657165_01_2_101; D22134_SO657165_01_2_103 
Poznámka k položce: komunikační připojení pro měření přes sběrnici M-Bus, včetně domluvy s dodavatelem tepla a následného dovybavení hlavního měřiče tepla o měření s M-Bus komunikací, viz. výkres -D22134_SO657165_01_2_101; D22134_SO657165_01_2_103</t>
  </si>
  <si>
    <t>R3603421060</t>
  </si>
  <si>
    <t>Připojení hlavního vodoměru z rozvaděče RMaR</t>
  </si>
  <si>
    <t>Poznámka k položce: komunikační připojení pro měření přes sběrnici M-Bus, včetně domluvy s vodárnami a následného dovybavení hlavního vodoměru o měření s M-Bus komunikací, viz. výkres -D22134_SO657165_01_2_101; D22134_SO657165_01_2_103 
Poznámka k položce: komunikační připojení pro měření přes sběrnici M-Bus, včetně domluvy s vodárnami a následného dovybavení hlavního vodoměru o měření s M-Bus komunikací, viz. výkres -D22134_SO657165_01_2_101; D22134_SO657165_01_2_103 
Poznámka k položce: komunikační připojení pro měření přes sběrnici M-Bus, včetně domluvy s vodárnami a následného dovybavení hlavního vodoměru o měření s M-Bus komunikací, viz. výkres -D22134_SO657165_01_2_101; D22134_SO657165_01_2_103</t>
  </si>
  <si>
    <t>R3603421070</t>
  </si>
  <si>
    <t>Připojení dveřní clony z rozvaděče RMaR, včetně propojení s dveřním čidlem otevření dveří</t>
  </si>
  <si>
    <t>Poznámka k položce: komunikační připojení pro přenos poruchy dveřní clony a blokaci chodu dle topného období, viz. výkres -D22134_SO657165_01_2_101; D22134_SO657165_01_2_102; D22134_SO657165_01_2_103 
Poznámka k položce: komunikační připojení pro přenos poruchy dveřní clony a blokaci chodu dle topného období, viz. výkres -D22134_SO657165_01_2_101; D22134_SO657165_01_2_102; D22134_SO657165_01_2_103 
Poznámka k položce: komunikační připojení pro přenos poruchy dveřní clony a blokaci chodu dle topného období, viz. výkres -D22134_SO657165_01_2_101; D22134_SO657165_01_2_102; D22134_SO657165_01_2_103</t>
  </si>
  <si>
    <t>R3603421080</t>
  </si>
  <si>
    <t>Připojení automatických dveří z rozvaděče RMaR</t>
  </si>
  <si>
    <t>Poznámka k položce: komunikační připojení pro přenos poruchy dveří, viz. výkres -D22134_SO657165_01_2_101; D22134_SO657165_01_2_102; D22134_SO657165_01_2_103 
Poznámka k položce: komunikační připojení pro přenos poruchy dveří, viz. výkres -D22134_SO657165_01_2_101; D22134_SO657165_01_2_102; D22134_SO657165_01_2_103 
Poznámka k položce: komunikační připojení pro přenos poruchy dveří, viz. výkres -D22134_SO657165_01_2_101; D22134_SO657165_01_2_102; D22134_SO657165_01_2_103</t>
  </si>
  <si>
    <t>R3603421090</t>
  </si>
  <si>
    <t>Připojení zařízení pro ekvitermní regulaci podlahového vytápění č.1 z rozvaděče RMaR</t>
  </si>
  <si>
    <t>Poznámka k položce: komunikační připojení čerpadla, regulačního ventilu, teploměru TV, havarijního termostatu a přenosu poruchy čerpadla, viz. výkres -D22134_SO657165_01_2_102; D22134_SO657165_01_2_103 
Poznámka k položce: komunikační připojení čerpadla, regulačního ventilu, teploměru TV, havarijního termostatu a přenosu poruchy čerpadla, viz. výkres -D22134_SO657165_01_2_102; D22134_SO657165_01_2_103 
Poznámka k položce: komunikační připojení čerpadla, regulačního ventilu, teploměru TV, havarijního termostatu a přenosu poruchy čerpadla, viz. výkres -D22134_SO657165_01_2_102; D22134_SO657165_01_2_103</t>
  </si>
  <si>
    <t>R3603421100</t>
  </si>
  <si>
    <t>Připojení zařízení pro ekvitermní regulaci podlahového vytápění č.2 z rozvaděče RMaR</t>
  </si>
  <si>
    <t>R3603421120</t>
  </si>
  <si>
    <t>Připojení čidla pro ekvitermní regulaci z rozvaděče RMaR</t>
  </si>
  <si>
    <t>Poznámka k položce: komunikační připojení pro ekvitermní regulaci, viz. výkres -D22134_SO657165_01_2_101; D22134_SO657165_01_2_103 
Poznámka k položce: komunikační připojení pro ekvitermní regulaci, viz. výkres -D22134_SO657165_01_2_101; D22134_SO657165_01_2_103 
Poznámka k položce: komunikační připojení pro ekvitermní regulaci, viz. výkres -D22134_SO657165_01_2_101; D22134_SO657165_01_2_103</t>
  </si>
  <si>
    <t>R3603421130</t>
  </si>
  <si>
    <t>Připojení čidla hlídání vlhkosti z rozvaděče RMaR</t>
  </si>
  <si>
    <t>Poznámka k položce: komunikační připojení, viz. výkres -D22134_SO657165_01_2_101; D22134_SO657165_01_2_103 
Poznámka k položce: komunikační připojení, viz. výkres -D22134_SO657165_01_2_101; D22134_SO657165_01_2_103 
Poznámka k položce: komunikační připojení, viz. výkres -D22134_SO657165_01_2_101; D22134_SO657165_01_2_103</t>
  </si>
  <si>
    <t>R3603421140</t>
  </si>
  <si>
    <t>Připojení řídících jednotek vytápění z elektroinstalační krabice z vývodu 230V/AC</t>
  </si>
  <si>
    <t>Poznámka k položce: včetně nastavení, naprogramování, oživení, uvedení celého systému do provozu a zaučení obsluhy, viz. výkres -D22134_SO657165_01_2_101; D22134_SO657165_01_2_102; D22134_SO657165_01_2_103 
Poznámka k položce: včetně nastavení, naprogramování, oživení, uvedení celého systému do provozu a zaučení obsluhy, viz. výkres -D22134_SO657165_01_2_101; D22134_SO657165_01_2_102; D22134_SO657165_01_2_103 
Poznámka k položce: včetně nastavení, naprogramování, oživení, uvedení celého systému do provozu a zaučení obsluhy, viz. výkres -D22134_SO657165_01_2_101; D22134_SO657165_01_2_102; D22134_SO657165_01_2_103</t>
  </si>
  <si>
    <t>R3603421150</t>
  </si>
  <si>
    <t>Propojení rozvaděče RMaR a rozvaděče systému DDTS</t>
  </si>
  <si>
    <t>Poznámka k položce: komunikační propojení pro přenos informací na DDTS, viz. výkres -D22134_SO657165_01_2_103 
Poznámka k položce: komunikační propojení pro přenos informací na DDTS, viz. výkres -D22134_SO657165_01_2_103 
Poznámka k položce: komunikační propojení pro přenos informací na DDTS, viz. výkres -D22134_SO657165_01_2_103</t>
  </si>
  <si>
    <t>R3603421160</t>
  </si>
  <si>
    <t>Naprogramování, oživení a nastavení funkce systému MaR, seřízení čidel a uvedení celého systému do provozu</t>
  </si>
  <si>
    <t>R3603421170</t>
  </si>
  <si>
    <t>Kompletní montážní práce rozvaděče RMaR, včetně kabelového propojení a včetně případných úprav v rozvaděči</t>
  </si>
  <si>
    <t>Poznámka k položce: Rozvaděč RMaR je součástí dodávky výměníkové stanice a bude obsahovat základní systém regulace výměníkové stanice (např. havarijní stavy, poruchové stavy apod.). Tento rozvaděč se základní regulací, který bude součástí dodávky výměníkové stanice, bude rozšířen v návaznosti na ostatní regulaci objektu. 
Poznámka k položce: Rozvaděč RMaR je součástí dodávky výměníkové stanice a bude obsahovat základní systém regulace výměníkové stanice (např. havarijní stavy, poruchové stavy apod.). Tento rozvaděč se základní regulací, který bude součástí dodávky výměníkové stanice, bude rozšířen v návaznosti na ostatní regulaci objektu. 
Poznámka k položce: Rozvaděč RMaR je součástí dodávky výměníkové stanice a bude obsahovat základní systém regulace výměníkové stanice (např. havarijní stavy, poruchové stavy apod.). Tento rozvaděč se základní regulací, který bude součástí dodávky výměníkové stanice, bude rozšířen v návaznosti na ostatní regulaci objektu.</t>
  </si>
  <si>
    <t>R3603421180</t>
  </si>
  <si>
    <t>Ostatní spojovací a upevňovací materiál vč. instalace - kryty, apod.</t>
  </si>
  <si>
    <t>Kabely a vodiče celkem včetně dodávky, montáže a uložení</t>
  </si>
  <si>
    <t>R3603422010</t>
  </si>
  <si>
    <t>Montáž vodiče J-Y(St)Y 1x2x0,8 mm2 včetně uložení</t>
  </si>
  <si>
    <t>1598=1 598.000 [A]</t>
  </si>
  <si>
    <t>Poznámka k položce: Typy kabelů je nutné koordinovat při realizaci na základě konkrétních výrobků 
Poznámka k položce: Typy kabelů je nutné koordinovat při realizaci na základě konkrétních výrobků 
Poznámka k položce: Typy kabelů je nutné koordinovat při realizaci na základě konkrétních výrobků</t>
  </si>
  <si>
    <t>34121231</t>
  </si>
  <si>
    <t>kabel sdělovací stíněný laminovanou Al fólií s příložným Cu drátem jádro Cu plné izolace PVC plášť PVC 300V (J-Y(St)Y…Lg) 1x2x0,8mm2</t>
  </si>
  <si>
    <t>R3603422020</t>
  </si>
  <si>
    <t>Montáž vodiče J-Y(St)Y 2x2x0,8 mm2 včetně uložení</t>
  </si>
  <si>
    <t>451=451.000 [A]</t>
  </si>
  <si>
    <t>34121233</t>
  </si>
  <si>
    <t>kabel sdělovací stíněný laminovanou Al fólií s příložným Cu drátem jádro Cu plné izolace PVC plášť PVC 300V (J-Y(St)Y…Lg) 2x2x0,8mm2</t>
  </si>
  <si>
    <t>R3603422030</t>
  </si>
  <si>
    <t>Montáž vodiče CYKY-J 3x1,5 mm2 včetně uložení</t>
  </si>
  <si>
    <t>382=382.000 [A]</t>
  </si>
  <si>
    <t>34111030</t>
  </si>
  <si>
    <t>kabel instalační jádro Cu plné izolace PVC plášť PVC 450/750V (CYKY) 3x1,5mm2</t>
  </si>
  <si>
    <t>R3603422040</t>
  </si>
  <si>
    <t>Montáž vodiče J-Y(St)Y 30x2x0,8 mm2 včetně uložení</t>
  </si>
  <si>
    <t>93=93.000 [A]</t>
  </si>
  <si>
    <t>34121235</t>
  </si>
  <si>
    <t>kabel sdělovací stíněný laminovanou Al fólií s příložným Cu drátem jádro Cu plné izolace PVC plášť PVC 300V (J-Y(St)Y…Lg) 3x2x0,8mm2</t>
  </si>
  <si>
    <t>R3603422050</t>
  </si>
  <si>
    <t>Ostatní nespecifikovaný spojovací a upevňovací materiál vč. instalace - příchytky apod.</t>
  </si>
  <si>
    <t>Ostatní elektroinstalační materiál včetně montáží (D+M)</t>
  </si>
  <si>
    <t>R3603423011</t>
  </si>
  <si>
    <t>Dodávka čidla otevření dveří pro dveřní clony</t>
  </si>
  <si>
    <t>Poznámka k položce: nutné dodat společně s konkrétními dveřmi a navzájem koordinovat, dveřní clona se musí spouštět už při započetí otevření dveří, viz. výkres -D22134_SO657165_01_2_101; D22134_SO657165_01_2_102; D22134_SO657165_01_2_103 
Poznámka k položce: nutné dodat společně s konkrétními dveřmi a navzájem koordinovat, dveřní clona se musí spouštět už při započetí otevření dveří, viz. výkres -D22134_SO657165_01_2_101; D22134_SO657165_01_2_102; D22134_SO657165_01_2_103</t>
  </si>
  <si>
    <t>R3603423010</t>
  </si>
  <si>
    <t>montáž čidla otevření dveří pro dveřní clony</t>
  </si>
  <si>
    <t>Poznámka k položce: nutné dodat společně s konkrétními dveřmi a navzájem koordinovat, dveřní clona se musí spouštět už při započetí otevření dveří, viz. výkres -D22134_SO657165_01_2_101; D22134_SO657165_01_2_102; D22134_SO657165_01_2_103 
Poznámka k položce: nutné dodat společně s konkrétními dveřmi a navzájem koordinovat, dveřní clona se musí spouštět už při započetí otevření dveří, viz. výkres -D22134_SO657165_01_2_101; D22134_SO657165_01_2_102; D22134_SO657165_01_2_103 
Poznámka k položce: nutné dodat společně s konkrétními dveřmi a navzájem koordinovat, dveřní clona se musí spouštět už při započetí otevření dveří, viz. výkres -D22134_SO657165_01_2_101; D22134_SO657165_01_2_102; D22134_SO657165_01_2_103</t>
  </si>
  <si>
    <t>R3603423021</t>
  </si>
  <si>
    <t>Dodávka teploměru TV</t>
  </si>
  <si>
    <t>Poznámka k položce: ekvitermní regulace podlahového vytápění, viz. výkres -D22134_SO657165_01_2_102; D22134_SO657165_01_2_103 
Poznámka k položce: ekvitermní regulace podlahového vytápění, viz. výkres -D22134_SO657165_01_2_102; D22134_SO657165_01_2_103</t>
  </si>
  <si>
    <t>R3603423020</t>
  </si>
  <si>
    <t>montáž teploměru TV</t>
  </si>
  <si>
    <t>Poznámka k položce: ekvitermní regulace podlahového vytápění, viz. výkres -D22134_SO657165_01_2_102; D22134_SO657165_01_2_103 
Poznámka k položce: ekvitermní regulace podlahového vytápění, viz. výkres -D22134_SO657165_01_2_102; D22134_SO657165_01_2_103 
Poznámka k položce: ekvitermní regulace podlahového vytápění, viz. výkres -D22134_SO657165_01_2_102; D22134_SO657165_01_2_103</t>
  </si>
  <si>
    <t>R3603423031</t>
  </si>
  <si>
    <t>Dodávka  havarijního termostatu s NC kontaktem</t>
  </si>
  <si>
    <t>R3603423030</t>
  </si>
  <si>
    <t>montáž havarijního termostatu s NC kontaktem</t>
  </si>
  <si>
    <t>R3603423041</t>
  </si>
  <si>
    <t>Dodávka  čidla pro ekvitermní regulaci</t>
  </si>
  <si>
    <t>Poznámka k položce: viz. výkres -D22134_SO657165_01_2_101; D22134_SO657165_01_2_103 
Poznámka k položce: viz. výkres -D22134_SO657165_01_2_101; D22134_SO657165_01_2_103</t>
  </si>
  <si>
    <t>R3603423040</t>
  </si>
  <si>
    <t>montáž čidla pro ekvitermní regulaci</t>
  </si>
  <si>
    <t>Poznámka k položce: viz. výkres -D22134_SO657165_01_2_101; D22134_SO657165_01_2_103 
Poznámka k položce: viz. výkres -D22134_SO657165_01_2_101; D22134_SO657165_01_2_103 
Poznámka k položce: viz. výkres -D22134_SO657165_01_2_101; D22134_SO657165_01_2_103</t>
  </si>
  <si>
    <t>R3603423051</t>
  </si>
  <si>
    <t>Dodávka čidla pro hlídání vlhkosti</t>
  </si>
  <si>
    <t>R3603423050</t>
  </si>
  <si>
    <t>montáž čidla pro hlídání vlhkosti</t>
  </si>
  <si>
    <t>R3603423061</t>
  </si>
  <si>
    <t>Dodávka  elektroinstalační krabice pro řídící jednotku vytápění</t>
  </si>
  <si>
    <t>Poznámka k položce: viz. výkres -D22134_SO657165_01_2_101; D22134_SO657165_01_2_102; D22134_SO657165_01_2_103 
Poznámka k položce: viz. výkres -D22134_SO657165_01_2_101; D22134_SO657165_01_2_102; D22134_SO657165_01_2_103</t>
  </si>
  <si>
    <t>R3603423060</t>
  </si>
  <si>
    <t>montáž elektroinstalační krabice pro řídící jednotku vytápění</t>
  </si>
  <si>
    <t>Poznámka k položce: viz. výkres -D22134_SO657165_01_2_101; D22134_SO657165_01_2_102; D22134_SO657165_01_2_103 
Poznámka k položce: viz. výkres -D22134_SO657165_01_2_101; D22134_SO657165_01_2_102; D22134_SO657165_01_2_103 
Poznámka k položce: viz. výkres -D22134_SO657165_01_2_101; D22134_SO657165_01_2_102; D22134_SO657165_01_2_103</t>
  </si>
  <si>
    <t>R3603423071</t>
  </si>
  <si>
    <t>Dodávka jističe s proudovým chráničem 1x10A</t>
  </si>
  <si>
    <t>Poznámka k položce: do rozvaděče RMaR 
Poznámka k položce: do rozvaděče RMaR</t>
  </si>
  <si>
    <t>R3603423070</t>
  </si>
  <si>
    <t>montáž jističe s proudovým chráničem 1x10A</t>
  </si>
  <si>
    <t>Poznámka k položce: do rozvaděče RMaR 
Poznámka k položce: do rozvaděče RMaR 
Poznámka k položce: do rozvaděče RMaR</t>
  </si>
  <si>
    <t>R3603423080</t>
  </si>
  <si>
    <t>Řídící jednotka pro teplotní a časový regulační systém programovatelných termostatických hlavic na otopných tělesech s barevným dotykovým displejem, možností na</t>
  </si>
  <si>
    <t>Řídící jednotka pro teplotní a časový regulační systém programovatelných termostatických hlavic na otopných tělesech s barevným dotykovým displejem, možností napojení na WIFI a ovládáním přes mobilní aplikace, týdenní časový režim vytápění, s bezdrátovým přenosem signálu a dálkovým ovládáním s bateriovým napájením, vč. komunikačního modulu, pojistky proti odcizení a dalšího příslušenství.</t>
  </si>
  <si>
    <t>Poznámka k položce: Včetně montážního a ostatního příslušenství. Pro časový a teplotní regulační systém programovatelných hlavic v samostatně měřených prostorech. Koordinace s programovatelnými hlavicemi, viz. výkres -D22134_SO657165_01_2_101; D22134_SO657165_01_2_102; D22134_SO657165_01_2_103 
Poznámka k položce: Včetně montážního a ostatního příslušenství. Pro časový a teplotní regulační systém programovatelných hlavic v samostatně měřených prostorech. Koordinace s programovatelnými hlavicemi, viz. výkres -D22134_SO657165_01_2_101; D22134_SO657165_01_2_102; D22134_SO657165_01_2_103 
Poznámka k položce: Včetně montážního a ostatního příslušenství. Pro časový a teplotní regulační systém programovatelných hlavic v samostatně měřených prostorech. Koordinace s programovatelnými hlavicemi, viz. výkres -D22134_SO657165_01_2_101; D22134_SO657165_01_2_102; D22134_SO657165_01_2_103</t>
  </si>
  <si>
    <t>R3603423090</t>
  </si>
  <si>
    <t>Dodávka - požárně odolné průchodky mezi PO úseky, včetně utěsnění</t>
  </si>
  <si>
    <t>R3603423091</t>
  </si>
  <si>
    <t>montáž - požárně odolné průchodky mezi PO úseky, včetně utěsnění</t>
  </si>
  <si>
    <t>R3603423100</t>
  </si>
  <si>
    <t>Ohebná elektroinstalační trubka s protahovacím drátem cca 25/18,3 mm,s min. střední mech. odolností</t>
  </si>
  <si>
    <t>1491=1 491.000 [A]</t>
  </si>
  <si>
    <t>R3603423101</t>
  </si>
  <si>
    <t>Montáž ohebné elektroinstalační trubky s protahovacím drátem cca 25/18,3 mm,s min. střední mech. odolností, vč uložení</t>
  </si>
  <si>
    <t>R3603423110</t>
  </si>
  <si>
    <t>Montáž ohebné elektroinstalační trubky s protahovacím drátem cca 40/31,2 mm, s min. střední mech. odolností, vč uložení</t>
  </si>
  <si>
    <t>34571350</t>
  </si>
  <si>
    <t>trubka elektroinstalační ohebná dvouplášťová korugovaná (chránička) D 32/40mm, HDPE+LDPE</t>
  </si>
  <si>
    <t>R3603423120</t>
  </si>
  <si>
    <t>Ostatní spojovací materiál , držáky, vývodky, příchytky a kompletace</t>
  </si>
  <si>
    <t>Ostatní práce při provádění elektromontáží</t>
  </si>
  <si>
    <t>33=33.000 [A]</t>
  </si>
  <si>
    <t>R0053424080</t>
  </si>
  <si>
    <t>R0053424090</t>
  </si>
  <si>
    <t>R3603424030</t>
  </si>
  <si>
    <t>R3603424040</t>
  </si>
  <si>
    <t>R3603424060</t>
  </si>
  <si>
    <t>R3603424070</t>
  </si>
  <si>
    <t>R3603424120</t>
  </si>
  <si>
    <t>Poznámka k položce: Doplňující položka pro popisy a označení především rozvodů a zařízení této části PD, tak aby byla umožněna snadná orientace v zařízení pro obsluhu, údržbu a servis. 
Poznámka k položce: Doplňující položka pro popisy a označení především rozvodů a zařízení této části PD, tak aby byla umožněna snadná orientace v zařízení pro obsluhu, údržbu a servis.</t>
  </si>
  <si>
    <t>R3603424121</t>
  </si>
  <si>
    <t>Poznámka k položce: Doplňující položka pro popisy a označení především rozvodů a zařízení této části PD, tak aby byla umožněna snadná orientace v zařízení pro obsluhu, údržbu a servis. 
Poznámka k položce: Doplňující položka pro popisy a označení především rozvodů a zařízení této části PD, tak aby byla umožněna snadná orientace v zařízení pro obsluhu, údržbu a servis. 
Poznámka k položce: Doplňující položka pro popisy a označení především rozvodů a zařízení této části PD, tak aby byla umožněna snadná orientace v zařízení pro obsluhu, údržbu a servis.</t>
  </si>
  <si>
    <t>R3603424130</t>
  </si>
  <si>
    <t xml:space="preserve">  SO 65-71-65.47</t>
  </si>
  <si>
    <t>Zařízení silnoproudé elektrotechniky včetně ochrany před bleskem</t>
  </si>
  <si>
    <t>SO 65-71-65.47</t>
  </si>
  <si>
    <t>R940X3595010</t>
  </si>
  <si>
    <t>silnopr 3.0=3.000 [A] 
Celkem: 3=3.000 [B]</t>
  </si>
  <si>
    <t>silnopr 2.5=2.500 [A] 
Celkem: 2.5=2.500 [B]</t>
  </si>
  <si>
    <t>silnopr 1.5=1.500 [A] 
Celkem: 1.5=1.500 [B]</t>
  </si>
  <si>
    <t>silnopr 0.2=0.200 [A] 
Celkem: 0.2=0.200 [B]</t>
  </si>
  <si>
    <t>silnopr 0.5=0.500 [A] 
Celkem: 0.5=0.500 [B]</t>
  </si>
  <si>
    <t>silnopr 3.5=3.500 [A] 
Celkem: 3.5=3.500 [B]</t>
  </si>
  <si>
    <t>D10</t>
  </si>
  <si>
    <t>provedení průzkumu el. zařízení, podmínečné montáže a demontáže elektroinstalace</t>
  </si>
  <si>
    <t>R741X3530010</t>
  </si>
  <si>
    <t>Provedení odkrytí a zpřístupnění všech silnoproudých zařízení objektu pro možnost provedení kontroly stavu pro monitorování demontáží a montáží zařízení.</t>
  </si>
  <si>
    <t>R741X3530040</t>
  </si>
  <si>
    <t>Vyklizení a stavebníc úpravy v místnosti 0P15a - příprava pro instalaci hlavní rozvodny "RH02".</t>
  </si>
  <si>
    <t>Poznámka k položce: Demontáže - vyklizení všech prostor, kde se budou provádět demontáže včetně v novém rozvaděči stávající rozvodně NN 'RH01'. Výkres. dokumentace: D22135_SO657165_01_2_101 
Poznámka k položce: Demontáže - vyklizení všech prostor, kde se budou provádět demontáže včetně v novém rozvaděči stávající rozvodně NN 'RH01'. Výkres. dokumentace: D22135_SO657165_01_2_101 
Poznámka k položce: Demontáže - vyklizení všech prostor, kde se budou provádět demontáže včetně v novém rozvaděči stávající rozvodně NN 'RH01'. Výkres. dokumentace: D22135_SO657165_01_2_101</t>
  </si>
  <si>
    <t>R741X3530050</t>
  </si>
  <si>
    <t>Montáž rozvodny NN v m.č. 0P15a "RH02" včetně instalace rozvaděčů a elektroinstalačních žlabů a připojení rozvaděče "RH02" z nového rozvaděče "RH01".</t>
  </si>
  <si>
    <t>Poznámka k položce: Před demontážemi jako první bude provedena instalace hlavní rozvodny NN - s rozvaděči 'RH02' včetně rozvaděčů 'RS0' a 'RPO'. Výkres. dokumentace: D22135_SO657165_01_2_101 
Poznámka k položce: Před demontážemi jako první bude provedena instalace hlavní rozvodny NN - s rozvaděči 'RH02' včetně rozvaděčů 'RS0' a 'RPO'. Výkres. dokumentace: D22135_SO657165_01_2_101 
Poznámka k položce: Před demontážemi jako první bude provedena instalace hlavní rozvodny NN - s rozvaděči 'RH02' včetně rozvaděčů 'RS0' a 'RPO'. Výkres. dokumentace: D22135_SO657165_01_2_101</t>
  </si>
  <si>
    <t>R741X3530060</t>
  </si>
  <si>
    <t>Přepojení stávajícího rozvaděče "RP4" nájemního prostoru zubařů z nové rozvodny a rozvaděče "RH02"</t>
  </si>
  <si>
    <t>Poznámka k položce: Výkres. dokumentace: D22135_SO657165_01_2_101; D22135_SO657165_01_2_102 
Poznámka k položce: Výkres. dokumentace: D22135_SO657165_01_2_101; D22135_SO657165_01_2_102 
Poznámka k položce: Výkres. dokumentace: D22135_SO657165_01_2_101; D22135_SO657165_01_2_102</t>
  </si>
  <si>
    <t>R741X3530070</t>
  </si>
  <si>
    <t>Demontáže zařízení silnoproudé elektroinstalace samotné budovy haly 1.PP, 1. NP a půdy. Odpojí se a zdemontuje stávající rozvod elektroinstalace půdy, 1.NP. a č</t>
  </si>
  <si>
    <t>Demontáže zařízení silnoproudé elektroinstalace samotné budovy haly 1.PP, 1. NP a půdy. Odpojí se a zdemontuje stávající rozvod elektroinstalace půdy, 1.NP. a část 1.PP. – mimo prostory s technologickým zázemím ŽST nádraží, které nadále musí být funkční.</t>
  </si>
  <si>
    <t>Poznámka k položce: Při zachování nádraží v provozu. 
Poznámka k položce: Při zachování nádraží v provozu. 
Poznámka k položce: Při zachování nádraží v provozu.</t>
  </si>
  <si>
    <t>R741X3530080</t>
  </si>
  <si>
    <t>Provede se provizorní nasvětlení průchodů - staveništní osvětlení z nového rozvaděče "RS0"</t>
  </si>
  <si>
    <t>Poznámka k položce: Montážní činnost - během stavební činnosti pro provizorní provozuschopnosti stavby. Výkres. dokumentace: D22135_SO657165_01_2_101; D22135_SO657165_01_2_102 
Poznámka k položce: Montážní činnost - během stavební činnosti pro provizorní provozuschopnosti stavby. Výkres. dokumentace: D22135_SO657165_01_2_101; D22135_SO657165_01_2_102 
Poznámka k položce: Montážní činnost - během stavební činnosti pro provizorní provozuschopnosti stavby. Výkres. dokumentace: D22135_SO657165_01_2_101; D22135_SO657165_01_2_102</t>
  </si>
  <si>
    <t>R741X3530090</t>
  </si>
  <si>
    <t>Provede se demontáž stávajícího rozvaděče "R2" a provizorně osazení výš cca 2m od podlahy včetně zapojení stávajících rozvodů ŽST.</t>
  </si>
  <si>
    <t>Poznámka k položce: Montážní činnost - na toto místo se osadí nový rozvaděč 'R2'. Výkres. dokumentace: D22135_SO657165_01_2_101 
Poznámka k položce: Montážní činnost - na toto místo se osadí nový rozvaděč 'R2'. Výkres. dokumentace: D22135_SO657165_01_2_101 
Poznámka k položce: Montážní činnost - na toto místo se osadí nový rozvaděč 'R2'. Výkres. dokumentace: D22135_SO657165_01_2_101</t>
  </si>
  <si>
    <t>R741X3530100</t>
  </si>
  <si>
    <t>Po instalaci nového rozvaděče "R2" přepojení stávajících rozvodů z provizorně posunutého rozvaděče "R2".</t>
  </si>
  <si>
    <t>Poznámka k položce: Výkres. dokumentace: D22135_SO657165_01_2_101 
Poznámka k položce: Výkres. dokumentace: D22135_SO657165_01_2_101 
Poznámka k položce: Výkres. dokumentace: D22135_SO657165_01_2_101</t>
  </si>
  <si>
    <t>R741X3530110</t>
  </si>
  <si>
    <t>Provede se připojení nových ohřívačů vody a přímotopných konvertorů ve stávající části 0P19c, 0P19d a 0P19f (připojení nového rozvaděče DTR osazením i kabelovýc</t>
  </si>
  <si>
    <t>Provede se připojení nových ohřívačů vody a přímotopných konvertorů ve stávající části 0P19c, 0P19d a 0P19f (připojení nového rozvaděče DTR osazením i kabelových lávek) u rozvaděče "R2".</t>
  </si>
  <si>
    <t>Poznámka k položce: Montážní činnost Výkres. dokumentace: D22135_SO657165_01_2_101 
Poznámka k položce: Montážní činnost Výkres. dokumentace: D22135_SO657165_01_2_101 
Poznámka k položce: Montážní činnost Výkres. dokumentace: D22135_SO657165_01_2_101</t>
  </si>
  <si>
    <t>R741X3530120</t>
  </si>
  <si>
    <t>Demontáž a odpojení venkovního nefunkčního rozvaděče umístěného ve venkovní fasádě 1.PP.</t>
  </si>
  <si>
    <t>R741X3530130</t>
  </si>
  <si>
    <t>Demontáž stávajícího jímacího a svodového vedení hromosvodu včetně držáků až po stávající vývody zemnícího vedení při opravě střechy (bude provedena opětná mont</t>
  </si>
  <si>
    <t>Demontáž stávajícího jímacího a svodového vedení hromosvodu včetně držáků až po stávající vývody zemnícího vedení při opravě střechy (bude provedena opětná montáž).</t>
  </si>
  <si>
    <t>Poznámka k položce: Výkres. dokumentace: D22135_SO657165_01_2_105; D22135_SO657165_01_2_106; D22135_SO657165_01_2_107; D22135_SO657165_01_2_108 
Poznámka k položce: Výkres. dokumentace: D22135_SO657165_01_2_105; D22135_SO657165_01_2_106; D22135_SO657165_01_2_107; D22135_SO657165_01_2_108 
Poznámka k položce: Výkres. dokumentace: D22135_SO657165_01_2_105; D22135_SO657165_01_2_106; D22135_SO657165_01_2_107; D22135_SO657165_01_2_108</t>
  </si>
  <si>
    <t>R741X3530140</t>
  </si>
  <si>
    <t>Montážní práce - propojení všech typových automatických dveří a propojené s dveřní clonou a typových automatických dveří s vlastní UPS</t>
  </si>
  <si>
    <t>Poznámka k položce: Automatické dveře musí mýt vlastní zařízení pro možnost dálkového uzamčení a odemknutí dveří a ovládání při zamčených dveří přes čtečku a čipové karty ŽST (slaboproud). Výkres. dokumentace: D22135_SO657165_01_2_101; D22135_SO657165_01_2_102 
Poznámka k položce: Automatické dveře musí mýt vlastní zařízení pro možnost dálkového uzamčení a odemknutí dveří a ovládání při zamčených dveří přes čtečku a čipové karty ŽST (slaboproud). Výkres. dokumentace: D22135_SO657165_01_2_101; D22135_SO657165_01_2_102 
Poznámka k položce: Automatické dveře musí mýt vlastní zařízení pro možnost dálkového uzamčení a odemknutí dveří a ovládání při zamčených dveří přes čtečku a čipové karty ŽST (slaboproud). Výkres. dokumentace: D22135_SO657165_01_2_101; D22135_SO657165_01_2_102</t>
  </si>
  <si>
    <t>R741X3530180</t>
  </si>
  <si>
    <t>Kompletní závěsný systém pro rozvody energií v sanitárních místnostech 1.PP</t>
  </si>
  <si>
    <t>Poznámka k položce: Montážní práce pro kompletaci závěsného systému pro rozvody energií. Výkres. dokumentace: D22135_SO657165_01_2_101 
Poznámka k položce: Montážní práce pro kompletaci závěsného systému pro rozvody energií. Výkres. dokumentace: D22135_SO657165_01_2_101 
Poznámka k položce: Montážní práce pro kompletaci závěsného systému pro rozvody energií. Výkres. dokumentace: D22135_SO657165_01_2_101</t>
  </si>
  <si>
    <t>R741X3530190</t>
  </si>
  <si>
    <t>Uložení kabelových rozvodů do chrániček v podlahách s provizorním zakrytím</t>
  </si>
  <si>
    <t>Poznámka k položce: Montážní činnost v celé rekonstruované části objektu dle výkresů D22135_2_101 až D22135_2_104 a D22135_2_109, až D22135_2_111 
Poznámka k položce: Montážní činnost v celé rekonstruované části objektu dle výkresů D22135_2_101 až D22135_2_104 a D22135_2_109, až D22135_2_111 
Poznámka k položce: Montážní činnost v celé rekonstruované části objektu dle výkresů D22135_2_101 až D22135_2_104 a D22135_2_109, až D22135_2_111</t>
  </si>
  <si>
    <t>R741X3530200</t>
  </si>
  <si>
    <t>Připojení a uvedení do provozu automatické splachovače pisoárů</t>
  </si>
  <si>
    <t>Poznámka k položce: Montážní činnost v celé rekonstruované části objektu dle výkresů D22135_2_101 a D22135_2_109 (0P12) Výkres. dokumentace: D22135_SO657165_01_2_101 
Poznámka k položce: Montážní činnost v celé rekonstruované části objektu dle výkresů D22135_2_101 a D22135_2_109 (0P12) Výkres. dokumentace: D22135_SO657165_01_2_101 
Poznámka k položce: Montážní činnost v celé rekonstruované části objektu dle výkresů D22135_2_101 a D22135_2_109 (0P12) Výkres. dokumentace: D22135_SO657165_01_2_101</t>
  </si>
  <si>
    <t>R741X3530210</t>
  </si>
  <si>
    <t>Připojení a uvedení do provozu signalizační zařízení pro WC invalidi</t>
  </si>
  <si>
    <t>Poznámka k položce: Montážní činnost v celé rekonstruované části objektu dle výkresů D22135_2_102 a D22135_2_109 (1P07b) Výkres. dokumentace: D22135_SO657165_01_2_102 
Poznámka k položce: Montážní činnost v celé rekonstruované části objektu dle výkresů D22135_2_102 a D22135_2_109 (1P07b) Výkres. dokumentace: D22135_SO657165_01_2_102 
Poznámka k položce: Montážní činnost v celé rekonstruované části objektu dle výkresů D22135_2_102 a D22135_2_109 (1P07b) Výkres. dokumentace: D22135_SO657165_01_2_102</t>
  </si>
  <si>
    <t>R741X3530220</t>
  </si>
  <si>
    <t>Připojení a uvedení do provozu systému pro ovládání dveří WC veřejnost přes mincovní automat</t>
  </si>
  <si>
    <t>Poznámka k položce: Montážní činnost v celé rekonstruované části objektu dle výkresů D22135_2_101 a D22135_2_109 (0P01, 0P12b,0P09b) Výkres. dokumentace: D22135_SO657165_01_2_101 
Poznámka k položce: Montážní činnost v celé rekonstruované části objektu dle výkresů D22135_2_101 a D22135_2_109 (0P01, 0P12b,0P09b) Výkres. dokumentace: D22135_SO657165_01_2_101 
Poznámka k položce: Montážní činnost v celé rekonstruované části objektu dle výkresů D22135_2_101 a D22135_2_109 (0P01, 0P12b,0P09b) Výkres. dokumentace: D22135_SO657165_01_2_101</t>
  </si>
  <si>
    <t>R741X3530240</t>
  </si>
  <si>
    <t>Připojení a uvedení do provozu mincovní automaty vstupů</t>
  </si>
  <si>
    <t>R741X3530250</t>
  </si>
  <si>
    <t>Propojení mincovního automatu 230V se systémem ovládání dveří WC</t>
  </si>
  <si>
    <t>R741X3530260</t>
  </si>
  <si>
    <t>Připojení elektrických ohřívačů vody</t>
  </si>
  <si>
    <t>Poznámka k položce: Montážní činnost - připojení instalovaných ohřívačů vody dle ZTI - dle výkresů D22135_2_101,  D22135_2_102 a  D22135_2_109 Výkres. dokumentace: D22135_SO657165_01_2_101; D22135_SO657165_01_2_102 
Poznámka k položce: Montážní činnost - připojení instalovaných ohřívačů vody dle ZTI - dle výkresů D22135_2_101,  D22135_2_102 a  D22135_2_109 Výkres. dokumentace: D22135_SO657165_01_2_101; D22135_SO657165_01_2_102 
Poznámka k položce: Montážní činnost - připojení instalovaných ohřívačů vody dle ZTI - dle výkresů D22135_2_101,  D22135_2_102 a  D22135_2_109 Výkres. dokumentace: D22135_SO657165_01_2_101; D22135_SO657165_01_2_102</t>
  </si>
  <si>
    <t>R741X3530270</t>
  </si>
  <si>
    <t>Připojení nového výtahu na elektrickou energii.</t>
  </si>
  <si>
    <t>R741X3530290</t>
  </si>
  <si>
    <t>Nastavení ovládání VZT ventilátorů</t>
  </si>
  <si>
    <t>Poznámka k položce: Montážní činnost - připojení instalovaných VZT zařízení - ventilátorů dle VZT - dle výkresů D22135_2_101,  D22135_2_102 a  D22135_2_109 Výkres. dokumentace: D22135_SO657165_01_2_101; D22135_SO657165_01_2_102 
Poznámka k položce: Montážní činnost - připojení instalovaných VZT zařízení - ventilátorů dle VZT - dle výkresů D22135_2_101,  D22135_2_102 a  D22135_2_109 Výkres. dokumentace: D22135_SO657165_01_2_101; D22135_SO657165_01_2_102 
Poznámka k položce: Montážní činnost - připojení instalovaných VZT zařízení - ventilátorů dle VZT - dle výkresů D22135_2_101,  D22135_2_102 a  D22135_2_109 Výkres. dokumentace: D22135_SO657165_01_2_101; D22135_SO657165_01_2_102</t>
  </si>
  <si>
    <t>R741X3530300</t>
  </si>
  <si>
    <t>Nastavení ovládání osvětlení nástupišť dle požadavku ŽST ovládání přes stávající soumrakové čidlo se spínačem</t>
  </si>
  <si>
    <t>Poznámka k položce: Montážní činnost 
Poznámka k položce: Montážní činnost 
Poznámka k položce: Montážní činnost</t>
  </si>
  <si>
    <t>R741X3530310</t>
  </si>
  <si>
    <t>Nastavení spínání osvětlení haly přes systém DALI - řízení , certifikované měření umělého a nouzového osvětlení</t>
  </si>
  <si>
    <t>Poznámka k položce: Montážní činnost - kompletní Výkres. dokumentace: D22135_SO657165_01_2_102 
Poznámka k položce: Montážní činnost - kompletní Výkres. dokumentace: D22135_SO657165_01_2_102 
Poznámka k položce: Montážní činnost - kompletní Výkres. dokumentace: D22135_SO657165_01_2_102</t>
  </si>
  <si>
    <t>R741X3530320</t>
  </si>
  <si>
    <t>Zapojení ovládacího panelu pro venkovní osvětlení</t>
  </si>
  <si>
    <t>Poznámka k položce: montáže v m.č. 0P19b a 1P05a 
Poznámka k položce: montáže v m.č. 0P19b a 1P05a 
Poznámka k položce: montáže v m.č. 0P19b a 1P05a</t>
  </si>
  <si>
    <t>R741X3530330</t>
  </si>
  <si>
    <t>Nastavení regulace podtápění okapových žlabů</t>
  </si>
  <si>
    <t>Poznámka k položce: Montážní činnost Výkres. dokumentace: D22135_SO657165_01_2_103; D22135_SO657165_01_2_104 
Poznámka k položce: Montážní činnost Výkres. dokumentace: D22135_SO657165_01_2_103; D22135_SO657165_01_2_104 
Poznámka k položce: Montážní činnost Výkres. dokumentace: D22135_SO657165_01_2_103; D22135_SO657165_01_2_104</t>
  </si>
  <si>
    <t>R741X3530350</t>
  </si>
  <si>
    <t>Montážní práce na nových rozvodech hromosvodu</t>
  </si>
  <si>
    <t>Poznámka k položce: Montážní činnost - kompletní Výkres. dokumentace: D22135_SO657165_01_2_105; D22135_SO657165_01_2_106; D22135_SO657165_01_2_107; D22135_SO657165_01_2_108 
Poznámka k položce: Montážní činnost - kompletní Výkres. dokumentace: D22135_SO657165_01_2_105; D22135_SO657165_01_2_106; D22135_SO657165_01_2_107; D22135_SO657165_01_2_108 
Poznámka k položce: Montážní činnost - kompletní Výkres. dokumentace: D22135_SO657165_01_2_105; D22135_SO657165_01_2_106; D22135_SO657165_01_2_107; D22135_SO657165_01_2_108</t>
  </si>
  <si>
    <t>R741X3530360</t>
  </si>
  <si>
    <t>Montáže - provedení napojení zařízení na hlavní pospojení včetně připojení na EP svorkovnice</t>
  </si>
  <si>
    <t>Poznámka k položce: montážní činnost - připojení všech el. zařízení vyžadující připojení na hlavní pospojení HP objektu - dle výkresů D22135_2_101,  D22135_2_102 a  D22135_2_109 
Poznámka k položce: montážní činnost - připojení všech el. zařízení vyžadující připojení na hlavní pospojení HP objektu - dle výkresů D22135_2_101,  D22135_2_102 a  D22135_2_109 
Poznámka k položce: montážní činnost - připojení všech el. zařízení vyžadující připojení na hlavní pospojení HP objektu - dle výkresů D22135_2_101,  D22135_2_102 a  D22135_2_109</t>
  </si>
  <si>
    <t>R741X3530370</t>
  </si>
  <si>
    <t>Osazení bezpečnostních a popisných tabulek mimo rozvodny</t>
  </si>
  <si>
    <t>Poznámka k položce: dodávka a montáž tabulek - štítků umístěných u zařízení s označení nových vývodů z rozvaděčů NN pro orientaci kabelových rozvodů po trase - dle výkresů D22135_2_101 až  D22135_2_104 a  D22135_2_109 až D22135_2_111. 
Poznámka k položce: dodávka a montáž tabulek - štítků umístěných u zařízení s označení nových vývodů z rozvaděčů NN pro orientaci kabelových rozvodů po trase - dle výkresů D22135_2_101 až  D22135_2_104 a  D22135_2_109 až D22135_2_111. 
Poznámka k položce: dodávka a montáž tabulek - štítků umístěných u zařízení s označení nových vývodů z rozvaděčů NN pro orientaci kabelových rozvodů po trase - dle výkresů D22135_2_101 až  D22135_2_104 a  D22135_2_109 až D22135_2_111.</t>
  </si>
  <si>
    <t>R741X3530380</t>
  </si>
  <si>
    <t>Uložení kabelů včetně uchycení do stoupaček</t>
  </si>
  <si>
    <t>Poznámka k položce: všeobecná položka pro ukládání kabelů, všeobecná položka pro ukládání kabelů - montážní práce v celém areálu - dle výkresů D22135_2_101 až  D22135_2_104 
Poznámka k položce: všeobecná položka pro ukládání kabelů, všeobecná položka pro ukládání kabelů - montážní práce v celém areálu - dle výkresů D22135_2_101 až  D22135_2_104 
Poznámka k položce: všeobecná položka pro ukládání kabelů, všeobecná položka pro ukládání kabelů - montážní práce v celém areálu - dle výkresů D22135_2_101 až  D22135_2_104</t>
  </si>
  <si>
    <t>R741X3530390</t>
  </si>
  <si>
    <t>Uložení kabelů včetně uchycení do žlabů v chráničkách pod podlahou, pod omítku, pod obklady a stropech</t>
  </si>
  <si>
    <t>18642.2=18 642.200 [A]</t>
  </si>
  <si>
    <t>Poznámka k položce: všeobecná položka pro ukládání kabelů - montážní práce v celém areálu - dle výkresů D22135_2_101 až  D22135_2_104 
Poznámka k položce: všeobecná položka pro ukládání kabelů - montážní práce v celém areálu - dle výkresů D22135_2_101 až  D22135_2_104 
Poznámka k položce: všeobecná položka pro ukládání kabelů - montážní práce v celém areálu - dle výkresů D22135_2_101 až  D22135_2_104</t>
  </si>
  <si>
    <t>R741X3530400</t>
  </si>
  <si>
    <t>Poznámka k položce: kompletní montáže vč. doplňkového materiálu 
Poznámka k položce: kompletní montáže vč. doplňkového materiálu 
Poznámka k položce: kompletní montáže vč. doplňkového materiálu</t>
  </si>
  <si>
    <t>R741X3530410</t>
  </si>
  <si>
    <t>Osazení bezpečnostních a popisných tabulek v rozvodně NN včetně vylepení schémat v rozvaděčích</t>
  </si>
  <si>
    <t>Poznámka k položce: dodávka a montáž tabulek - štítků umístěných u zařízení s označení nových vývodů v z rozvaděčích NN - dle výkresů D22135_2_109 až D22135_2_111. 
Poznámka k položce: dodávka a montáž tabulek - štítků umístěných u zařízení s označení nových vývodů v z rozvaděčích NN - dle výkresů D22135_2_109 až D22135_2_111. 
Poznámka k položce: dodávka a montáž tabulek - štítků umístěných u zařízení s označení nových vývodů v z rozvaděčích NN - dle výkresů D22135_2_109 až D22135_2_111.</t>
  </si>
  <si>
    <t>Osvětlení</t>
  </si>
  <si>
    <t>R741X3531020</t>
  </si>
  <si>
    <t>Dodávka  přisazené LED svítidla 2W/230V AC s invertorem 1 hod. a piktogramem</t>
  </si>
  <si>
    <t>Poznámka k položce: 'N3' označení svítidla orientačního osvětlení s funkcí nouzového osvětlení ve výkresech označující únikové cesty  - umístění a označení ve výkresech D22135_2_101 až D22135_2_104. Výkres. dokumentace: D22135_SO657165_01_2_101; D22135_SO657165_01_2_102; D22135_SO657165_01_3_004 
Poznámka k položce: 'N3' označení svítidla orientačního osvětlení s funkcí nouzového osvětlení ve výkresech označující únikové cesty  - umístění a označení ve výkresech D22135_2_101 až D22135_2_104. Výkres. dokumentace: D22135_SO657165_01_2_101; D22135_SO657165_01_2_102; D22135_SO657165_01_3_004</t>
  </si>
  <si>
    <t>741372061</t>
  </si>
  <si>
    <t>Montáž svítidel s integrovaným zdrojem LED se zapojením vodičů interiérových přisazených stropních hranatých nebo kruhových, plochy do 0,09 m2</t>
  </si>
  <si>
    <t>Poznámka k položce: 'N3' označení svítidla orientačního osvětlení s funkcí nouzového osvětlení ve výkresech označující únikové cesty  - umístění a označení ve výkresech D22135_2_101 až D22135_2_104. Výkres. dokumentace: D22135_SO657165_01_2_101; D22135_SO657165_01_2_102; D22135_SO657165_01_3_004 
Poznámka k položce: 'N3' označení svítidla orientačního osvětlení s funkcí nouzového osvětlení ve výkresech označující únikové cesty  - umístění a označení ve výkresech D22135_2_101 až D22135_2_104. Výkres. dokumentace: D22135_SO657165_01_2_101; D22135_SO657165_01_2_102; D22135_SO657165_01_3_004 
Poznámka k položce: 'N3' označení svítidla orientačního osvětlení s funkcí nouzového osvětlení ve výkresech označující únikové cesty  - umístění a označení ve výkresech D22135_2_101 až D22135_2_104. Výkres. dokumentace: D22135_SO657165_01_2_101; D22135_SO657165_01_2_102; D22135_SO657165_01_3_004</t>
  </si>
  <si>
    <t>R741X3531030</t>
  </si>
  <si>
    <t>Dodávka  závěsného LED svítidla 150W/3000 K/14400 lm, IP20 s elektrickým předřadníkem DALI</t>
  </si>
  <si>
    <t>Poznámka k položce:  'S1' označení svítidla pro hlavní osvětlení haly  - umístění a označení ve výkrese D22135_2_102. Výkres. dokumentace: D22135_SO657165_01_2_102; D22135_SO657165_01_3_004 
Poznámka k položce:  'S1' označení svítidla pro hlavní osvětlení haly  - umístění a označení ve výkrese D22135_2_102. Výkres. dokumentace: D22135_SO657165_01_2_102; D22135_SO657165_01_3_004</t>
  </si>
  <si>
    <t>741372072</t>
  </si>
  <si>
    <t>Montáž svítidel s integrovaným zdrojem LED se zapojením vodičů interiérových závěsných hranatých nebo kruhových, plochy do 0,09 m2</t>
  </si>
  <si>
    <t>Poznámka k položce:  'S1' označení svítidla pro hlavní osvětlení haly  - umístění a označení ve výkrese D22135_2_102. Výkres. dokumentace: D22135_SO657165_01_2_102; D22135_SO657165_01_3_004 
Poznámka k položce:  'S1' označení svítidla pro hlavní osvětlení haly  - umístění a označení ve výkrese D22135_2_102. Výkres. dokumentace: D22135_SO657165_01_2_102; D22135_SO657165_01_3_004 
Poznámka k položce:  'S1' označení svítidla pro hlavní osvětlení haly  - umístění a označení ve výkrese D22135_2_102. Výkres. dokumentace: D22135_SO657165_01_2_102; D22135_SO657165_01_3_004</t>
  </si>
  <si>
    <t>R741X3531040</t>
  </si>
  <si>
    <t>Dodávka  závěsného LED svítidla 150W/3000 K/14400 lm, IP20 s elektrickým předřadníkem DALI a vlastním invertorem 1 hodina.</t>
  </si>
  <si>
    <t>Poznámka k položce: 'S1N' označení svítidla orientačního osvětlení s funkcí nouzového osvětlení označení svítidla pro hlavní osvětlení haly  - umístění a označení ve výkrese D22135_2_102. Výkres. dokumentace: D22135_SO657165_01_2_102; D22135_SO657165_01_3_004 
Poznámka k položce: 'S1N' označení svítidla orientačního osvětlení s funkcí nouzového osvětlení označení svítidla pro hlavní osvětlení haly  - umístění a označení ve výkrese D22135_2_102. Výkres. dokumentace: D22135_SO657165_01_2_102; D22135_SO657165_01_3_004</t>
  </si>
  <si>
    <t>Poznámka k položce: 'S1N' označení svítidla orientačního osvětlení s funkcí nouzového osvětlení označení svítidla pro hlavní osvětlení haly  - umístění a označení ve výkrese D22135_2_102. Výkres. dokumentace: D22135_SO657165_01_2_102; D22135_SO657165_01_3_004 
Poznámka k položce: 'S1N' označení svítidla orientačního osvětlení s funkcí nouzového osvětlení označení svítidla pro hlavní osvětlení haly  - umístění a označení ve výkrese D22135_2_102. Výkres. dokumentace: D22135_SO657165_01_2_102; D22135_SO657165_01_3_004 
Poznámka k položce: 'S1N' označení svítidla orientačního osvětlení s funkcí nouzového osvětlení označení svítidla pro hlavní osvětlení haly  - umístění a označení ve výkrese D22135_2_102. Výkres. dokumentace: D22135_SO657165_01_2_102; D22135_SO657165_01_3_004</t>
  </si>
  <si>
    <t>R741X3531050</t>
  </si>
  <si>
    <t>Dodávka závěsného LED svítidla 31,2W/4000 K, IP30</t>
  </si>
  <si>
    <t>Poznámka k položce: 'S2' označení svítidla pro osvětlení 0P18  - umístění a označení ve výkrese D22135_2_101. Výkres. dokumentace: D22135_SO657165_01_2_101; D22135_SO657165_01_3_004 
Poznámka k položce: 'S2' označení svítidla pro osvětlení 0P18  - umístění a označení ve výkrese D22135_2_101. Výkres. dokumentace: D22135_SO657165_01_2_101; D22135_SO657165_01_3_004</t>
  </si>
  <si>
    <t>Poznámka k položce: 'S2' označení svítidla pro osvětlení 0P18  - umístění a označení ve výkrese D22135_2_101. Výkres. dokumentace: D22135_SO657165_01_2_101; D22135_SO657165_01_3_004 
Poznámka k položce: 'S2' označení svítidla pro osvětlení 0P18  - umístění a označení ve výkrese D22135_2_101. Výkres. dokumentace: D22135_SO657165_01_2_101; D22135_SO657165_01_3_004 
Poznámka k položce: 'S2' označení svítidla pro osvětlení 0P18  - umístění a označení ve výkrese D22135_2_101. Výkres. dokumentace: D22135_SO657165_01_2_101; D22135_SO657165_01_3_004</t>
  </si>
  <si>
    <t>R741X3531060</t>
  </si>
  <si>
    <t>Dodávka závěsného LED svítidla 47W/4000 K, IP20 s elektrickým předřadníkem</t>
  </si>
  <si>
    <t>Poznámka k položce: 'S3' označení svítidla pro osvětlení pokladen  - umístění a označení ve výkrese D22135_2_102. Výkres. dokumentace: D22135_SO657165_01_2_102; D22135_SO657165_01_3_004 
Poznámka k položce: 'S3' označení svítidla pro osvětlení pokladen  - umístění a označení ve výkrese D22135_2_102. Výkres. dokumentace: D22135_SO657165_01_2_102; D22135_SO657165_01_3_004</t>
  </si>
  <si>
    <t>Poznámka k položce: 'S3' označení svítidla pro osvětlení pokladen  - umístění a označení ve výkrese D22135_2_102. Výkres. dokumentace: D22135_SO657165_01_2_102; D22135_SO657165_01_3_004 
Poznámka k položce: 'S3' označení svítidla pro osvětlení pokladen  - umístění a označení ve výkrese D22135_2_102. Výkres. dokumentace: D22135_SO657165_01_2_102; D22135_SO657165_01_3_004 
Poznámka k položce: 'S3' označení svítidla pro osvětlení pokladen  - umístění a označení ve výkrese D22135_2_102. Výkres. dokumentace: D22135_SO657165_01_2_102; D22135_SO657165_01_3_004</t>
  </si>
  <si>
    <t>R741X3531070</t>
  </si>
  <si>
    <t>Dodávka  přisazeného LED svítidla 18,9W/4000 K, IP44 s elektrickým předřadníkem</t>
  </si>
  <si>
    <t>Poznámka k položce: 'S4' označení svítidla pro osvětlení sociálních zařízení, 1P06, 1P05b - 1.NP  - umístění a označení ve výkrese D22135_2_102. Výkres. dokumentace: D22135_SO657165_01_2_102; D22135_SO657165_01_3_004 
Poznámka k položce: 'S4' označení svítidla pro osvětlení sociálních zařízení, 1P06, 1P05b - 1.NP  - umístění a označení ve výkrese D22135_2_102. Výkres. dokumentace: D22135_SO657165_01_2_102; D22135_SO657165_01_3_004</t>
  </si>
  <si>
    <t>Poznámka k položce: 'S4' označení svítidla pro osvětlení sociálních zařízení, 1P06, 1P05b - 1.NP  - umístění a označení ve výkrese D22135_2_102. Výkres. dokumentace: D22135_SO657165_01_2_102; D22135_SO657165_01_3_004 
Poznámka k položce: 'S4' označení svítidla pro osvětlení sociálních zařízení, 1P06, 1P05b - 1.NP  - umístění a označení ve výkrese D22135_2_102. Výkres. dokumentace: D22135_SO657165_01_2_102; D22135_SO657165_01_3_004 
Poznámka k položce: 'S4' označení svítidla pro osvětlení sociálních zařízení, 1P06, 1P05b - 1.NP  - umístění a označení ve výkrese D22135_2_102. Výkres. dokumentace: D22135_SO657165_01_2_102; D22135_SO657165_01_3_004</t>
  </si>
  <si>
    <t>R741X3531080</t>
  </si>
  <si>
    <t>Dodávka  závěsného LED svítidla 41W/4000 K, IP20</t>
  </si>
  <si>
    <t>Poznámka k položce: 'S5' označení svítidla pro osvětlení sociálních zařízení 1.PP, schodiště a chodba 1.PP, 1P06, 1P05b - 1.NP  - umístění a označení ve výkrese D22135_2_101. Výkres. dokumentace: D22135_SO657165_01_2_101; D22135_SO657165_01_3_004 
Poznámka k položce: 'S5' označení svítidla pro osvětlení sociálních zařízení 1.PP, schodiště a chodba 1.PP, 1P06, 1P05b - 1.NP  - umístění a označení ve výkrese D22135_2_101. Výkres. dokumentace: D22135_SO657165_01_2_101; D22135_SO657165_01_3_004</t>
  </si>
  <si>
    <t>Poznámka k položce: 'S5' označení svítidla pro osvětlení sociálních zařízení 1.PP, schodiště a chodba 1.PP, 1P06, 1P05b - 1.NP  - umístění a označení ve výkrese D22135_2_101. Výkres. dokumentace: D22135_SO657165_01_2_101; D22135_SO657165_01_3_004 
Poznámka k položce: 'S5' označení svítidla pro osvětlení sociálních zařízení 1.PP, schodiště a chodba 1.PP, 1P06, 1P05b - 1.NP  - umístění a označení ve výkrese D22135_2_101. Výkres. dokumentace: D22135_SO657165_01_2_101; D22135_SO657165_01_3_004 
Poznámka k položce: 'S5' označení svítidla pro osvětlení sociálních zařízení 1.PP, schodiště a chodba 1.PP, 1P06, 1P05b - 1.NP  - umístění a označení ve výkrese D22135_2_101. Výkres. dokumentace: D22135_SO657165_01_2_101; D22135_SO657165_01_3_004</t>
  </si>
  <si>
    <t>R741X3531090</t>
  </si>
  <si>
    <t>Dodávka  závěsného LED svítidla 41W/4000 K, IP20, s el. předřadníkem; invertorem 1 hod.</t>
  </si>
  <si>
    <t>Poznámka k položce: 'S5N' označení svítidla orientačního osvětlení s funkcí nouzového osvětlení označení svítidla pro osvětlení schodiště a chodba 1.PP - umístění a označení ve výkrese D22135_2_101. Výkres. dokumentace: D22135_SO657165_01_2_101; D22135_SO657165_01_3_004 
Poznámka k položce: 'S5N' označení svítidla orientačního osvětlení s funkcí nouzového osvětlení označení svítidla pro osvětlení schodiště a chodba 1.PP - umístění a označení ve výkrese D22135_2_101. Výkres. dokumentace: D22135_SO657165_01_2_101; D22135_SO657165_01_3_004</t>
  </si>
  <si>
    <t>Poznámka k položce: 'S5N' označení svítidla orientačního osvětlení s funkcí nouzového osvětlení označení svítidla pro osvětlení schodiště a chodba 1.PP - umístění a označení ve výkrese D22135_2_101. Výkres. dokumentace: D22135_SO657165_01_2_101; D22135_SO657165_01_3_004 
Poznámka k položce: 'S5N' označení svítidla orientačního osvětlení s funkcí nouzového osvětlení označení svítidla pro osvětlení schodiště a chodba 1.PP - umístění a označení ve výkrese D22135_2_101. Výkres. dokumentace: D22135_SO657165_01_2_101; D22135_SO657165_01_3_004 
Poznámka k položce: 'S5N' označení svítidla orientačního osvětlení s funkcí nouzového osvětlení označení svítidla pro osvětlení schodiště a chodba 1.PP - umístění a označení ve výkrese D22135_2_101. Výkres. dokumentace: D22135_SO657165_01_2_101; D22135_SO657165_01_3_004</t>
  </si>
  <si>
    <t>R741X3531100</t>
  </si>
  <si>
    <t>Dodávka  závěsného/přisazeného LED svítidla 48W/4000 K, IP66</t>
  </si>
  <si>
    <t>Poznámka k položce: 'S6' označení svítidla pro osvětlení 0P08 1.PP  - umístění a označení ve výkrese D22135_2_101. Výkres. dokumentace: D22135_SO657165_01_2_101; D22135_SO657165_01_3_004 
Poznámka k položce: 'S6' označení svítidla pro osvětlení 0P08 1.PP  - umístění a označení ve výkrese D22135_2_101. Výkres. dokumentace: D22135_SO657165_01_2_101; D22135_SO657165_01_3_004</t>
  </si>
  <si>
    <t>Poznámka k položce: 'S6' označení svítidla pro osvětlení 0P08 1.PP  - umístění a označení ve výkrese D22135_2_101. Výkres. dokumentace: D22135_SO657165_01_2_101; D22135_SO657165_01_3_004 
Poznámka k položce: 'S6' označení svítidla pro osvětlení 0P08 1.PP  - umístění a označení ve výkrese D22135_2_101. Výkres. dokumentace: D22135_SO657165_01_2_101; D22135_SO657165_01_3_004 
Poznámka k položce: 'S6' označení svítidla pro osvětlení 0P08 1.PP  - umístění a označení ve výkrese D22135_2_101. Výkres. dokumentace: D22135_SO657165_01_2_101; D22135_SO657165_01_3_004</t>
  </si>
  <si>
    <t>R741X3531110</t>
  </si>
  <si>
    <t>Dodávka  přisazeného žárovkového svítidla 60W, IP44, KDE žárovka</t>
  </si>
  <si>
    <t>34=34.000 [A]</t>
  </si>
  <si>
    <t>Poznámka k položce: 'S8 označení svítidla pro osvětlení 0P08 1.PP a půdy  - umístění a označení ve výkrese D22135_2_101 a D22135_2_103. Výkres. dokumentace: D22135_SO657165_01_2_101; D22135_SO657165_01_2_103; D22135_SO657165_01_3_004 
Poznámka k položce: 'S8 označení svítidla pro osvětlení 0P08 1.PP a půdy  - umístění a označení ve výkrese D22135_2_101 a D22135_2_103. Výkres. dokumentace: D22135_SO657165_01_2_101; D22135_SO657165_01_2_103; D22135_SO657165_01_3_004</t>
  </si>
  <si>
    <t>741370002</t>
  </si>
  <si>
    <t>Montáž svítidel žárovkových se zapojením vodičů bytových nebo společenských místností stropních přisazených 1 zdroj se sklem</t>
  </si>
  <si>
    <t>Poznámka k položce: 'S8 označení svítidla pro osvětlení 0P08 1.PP a půdy  - umístění a označení ve výkrese D22135_2_101 a D22135_2_103. Výkres. dokumentace: D22135_SO657165_01_2_101; D22135_SO657165_01_2_103; D22135_SO657165_01_3_004 
Poznámka k položce: 'S8 označení svítidla pro osvětlení 0P08 1.PP a půdy  - umístění a označení ve výkrese D22135_2_101 a D22135_2_103. Výkres. dokumentace: D22135_SO657165_01_2_101; D22135_SO657165_01_2_103; D22135_SO657165_01_3_004 
Poznámka k položce: 'S8 označení svítidla pro osvětlení 0P08 1.PP a půdy  - umístění a označení ve výkrese D22135_2_101 a D22135_2_103. Výkres. dokumentace: D22135_SO657165_01_2_101; D22135_SO657165_01_2_103; D22135_SO657165_01_3_004</t>
  </si>
  <si>
    <t>R741X3531140</t>
  </si>
  <si>
    <t>Dodávka  nástěnného LED svítidla 40W/3000 K, IP65, elektronický předřadník</t>
  </si>
  <si>
    <t>Poznámka k položce: 'V1' označení svítidla pro venkovní osvětlení - svítidla na objektu - umístění a označení ve výkrese D22135_2_101 a D22135_2_102. Výkres. dokumentace: D22135_SO657165_01_2_101; D22135_SO657165_01_2_102; D22135_SO657165_01_3_004 
Poznámka k položce: 'V1' označení svítidla pro venkovní osvětlení - svítidla na objektu - umístění a označení ve výkrese D22135_2_101 a D22135_2_102. Výkres. dokumentace: D22135_SO657165_01_2_101; D22135_SO657165_01_2_102; D22135_SO657165_01_3_004</t>
  </si>
  <si>
    <t>741372021</t>
  </si>
  <si>
    <t>Montáž svítidel s integrovaným zdrojem LED se zapojením vodičů interiérových přisazených nástěnných hranatých nebo kruhových, plochy do 0,09 m2</t>
  </si>
  <si>
    <t>Poznámka k položce: 'V1' označení svítidla pro venkovní osvětlení - svítidla na objektu - umístění a označení ve výkrese D22135_2_101 a D22135_2_102. Výkres. dokumentace: D22135_SO657165_01_2_101; D22135_SO657165_01_2_102; D22135_SO657165_01_3_004 
Poznámka k položce: 'V1' označení svítidla pro venkovní osvětlení - svítidla na objektu - umístění a označení ve výkrese D22135_2_101 a D22135_2_102. Výkres. dokumentace: D22135_SO657165_01_2_101; D22135_SO657165_01_2_102; D22135_SO657165_01_3_004 
Poznámka k položce: 'V1' označení svítidla pro venkovní osvětlení - svítidla na objektu - umístění a označení ve výkrese D22135_2_101 a D22135_2_102. Výkres. dokumentace: D22135_SO657165_01_2_101; D22135_SO657165_01_2_102; D22135_SO657165_01_3_004</t>
  </si>
  <si>
    <t>R741X3531150</t>
  </si>
  <si>
    <t>Dodávka závěsného LED svítidla 40W/3000 K, IP65, elektronický předřadník</t>
  </si>
  <si>
    <t>Poznámka k položce: 'V2' označení svítidla pro venkovní osvětlení - venkovní část krytých nástupišť - umístění a označení ve výkrese D22135_2_101 Výkres. dokumentace: D22135_SO657165_01_2_101; D22135_SO657165_01_3_004 
Poznámka k položce: 'V2' označení svítidla pro venkovní osvětlení - venkovní část krytých nástupišť - umístění a označení ve výkrese D22135_2_101 Výkres. dokumentace: D22135_SO657165_01_2_101; D22135_SO657165_01_3_004</t>
  </si>
  <si>
    <t>Poznámka k položce: 'V2' označení svítidla pro venkovní osvětlení - venkovní část krytých nástupišť - umístění a označení ve výkrese D22135_2_101 Výkres. dokumentace: D22135_SO657165_01_2_101; D22135_SO657165_01_3_004 
Poznámka k položce: 'V2' označení svítidla pro venkovní osvětlení - venkovní část krytých nástupišť - umístění a označení ve výkrese D22135_2_101 Výkres. dokumentace: D22135_SO657165_01_2_101; D22135_SO657165_01_3_004 
Poznámka k položce: 'V2' označení svítidla pro venkovní osvětlení - venkovní část krytých nástupišť - umístění a označení ve výkrese D22135_2_101 Výkres. dokumentace: D22135_SO657165_01_2_101; D22135_SO657165_01_3_004</t>
  </si>
  <si>
    <t>R741X3531160</t>
  </si>
  <si>
    <t>Kompletní DALI řízení včetně dodávky</t>
  </si>
  <si>
    <t>R741X3531170</t>
  </si>
  <si>
    <t>Dodávka a ostatní nespecifikované montáže spojované s osvětlením včetně upevňovacího materiálu vč. instalace - kryty, apod.</t>
  </si>
  <si>
    <t>Kabely a vodiče celkem včetně montáže</t>
  </si>
  <si>
    <t>R741X3532010</t>
  </si>
  <si>
    <t>Montáž vodiče 1-CYKY-J 3x150+70 mm2</t>
  </si>
  <si>
    <t>Poznámka k položce: hlavní přívod z RH01 do RH02 Výkres. dokumentace: D22135_SO657165_01_2_101 
Poznámka k položce: hlavní přívod z RH01 do RH02 Výkres. dokumentace: D22135_SO657165_01_2_101 
Poznámka k položce: hlavní přívod z RH01 do RH02 Výkres. dokumentace: D22135_SO657165_01_2_101</t>
  </si>
  <si>
    <t>34111661</t>
  </si>
  <si>
    <t>kabel silový jádro Cu izolace PVC plášť PVC 0,6/1kV (1-CYKY) 3x150+70mm2</t>
  </si>
  <si>
    <t>Poznámka k položce: hlavní přívod z RH01 do RH02 Výkres. dokumentace: D22135_SO657165_01_2_101 
Poznámka k položce: hlavní přívod z RH01 do RH02 Výkres. dokumentace: D22135_SO657165_01_2_101</t>
  </si>
  <si>
    <t>34111610</t>
  </si>
  <si>
    <t>kabel silový jádro Cu izolace PVC plášť PVC 0,6/1kV (1-CYKY) 4x25mm2</t>
  </si>
  <si>
    <t>705=705.000 [A]</t>
  </si>
  <si>
    <t>Poznámka k položce: hlavní rozvody 
Poznámka k položce: hlavní rozvody</t>
  </si>
  <si>
    <t>741122025</t>
  </si>
  <si>
    <t>Montáž kabelů měděných bez ukončení uložených pod omítku plných kulatých (např. CYKY), počtu a průřezu žil 4x16 až 25 mm2</t>
  </si>
  <si>
    <t>Poznámka k položce: hlavní rozvody 
Poznámka k položce: hlavní rozvody 
Poznámka k položce: hlavní rozvody</t>
  </si>
  <si>
    <t>665=665.000 [A]</t>
  </si>
  <si>
    <t>34111080</t>
  </si>
  <si>
    <t>kabel instalační jádro Cu plné izolace PVC plášť PVC 450/750V (CYKY) 4x16mm2</t>
  </si>
  <si>
    <t>34113035</t>
  </si>
  <si>
    <t>kabel instalační jádro Cu plné izolace PVC plášť PVC 450/750V (CYKY) 5x16mm2</t>
  </si>
  <si>
    <t>741122145</t>
  </si>
  <si>
    <t>Montáž kabelů měděných bez ukončení uložených v trubkách zatažených plných kulatých nebo bezhalogenových (např. CYKY) počtu a průřezu žil 5x16 mm2</t>
  </si>
  <si>
    <t>741122033</t>
  </si>
  <si>
    <t>Montáž kabelů měděných bez ukončení uložených pod omítku plných kulatých (např. CYKY), počtu a průřezu žil 5x10 mm2</t>
  </si>
  <si>
    <t>67=67.000 [A]</t>
  </si>
  <si>
    <t>34113034</t>
  </si>
  <si>
    <t>kabel instalační jádro Cu plné izolace PVC plášť PVC 450/750V (CYKY) 5x10mm2</t>
  </si>
  <si>
    <t>741120007</t>
  </si>
  <si>
    <t>Montáž vodičů izolovaných měděných bez ukončení uložených pod omítku plných a laněných (např. CY), průřezu žíly 50 mm2</t>
  </si>
  <si>
    <t>34141032</t>
  </si>
  <si>
    <t>vodič propojovací flexibilní jádro Cu lanované izolace PVC 450/750V (H07V-K) 1x50mm2</t>
  </si>
  <si>
    <t>741120005</t>
  </si>
  <si>
    <t>Montáž vodičů izolovaných měděných bez ukončení uložených pod omítku plných a laněných (např. CY), průřezu žíly 25 až 35 mm2</t>
  </si>
  <si>
    <t>212=212.000 [A]</t>
  </si>
  <si>
    <t>34141030</t>
  </si>
  <si>
    <t>vodič propojovací flexibilní jádro Cu lanované izolace PVC 450/750V (H07V-K) 1x25mm2</t>
  </si>
  <si>
    <t>212*1.15 Přepočtené koeficientem množství=243.800 [A]</t>
  </si>
  <si>
    <t>741120003</t>
  </si>
  <si>
    <t>Montáž vodičů izolovaných měděných bez ukončení uložených pod omítku plných a laněných (např. CY), průřezu žíly 10 až 16 mm2</t>
  </si>
  <si>
    <t>685=685.000 [A]</t>
  </si>
  <si>
    <t>685*1.15 Přepočtené koeficientem množství=787.750 [A]</t>
  </si>
  <si>
    <t>34141028</t>
  </si>
  <si>
    <t>vodič propojovací flexibilní jádro Cu lanované izolace PVC 450/750V (H07V-K) 1x10mm2</t>
  </si>
  <si>
    <t>665*1.15 Přepočtené koeficientem množství=764.750 [A]</t>
  </si>
  <si>
    <t>741120001</t>
  </si>
  <si>
    <t>Montáž vodičů izolovaných měděných bez ukončení uložených pod omítku plných a laněných (např. CY), průřezu žíly 0,35 až 6 mm2</t>
  </si>
  <si>
    <t>192=192.000 [A]</t>
  </si>
  <si>
    <t>34141027</t>
  </si>
  <si>
    <t>vodič propojovací flexibilní jádro Cu lanované izolace PVC 450/750V (H07V-K) 1x6mm2</t>
  </si>
  <si>
    <t>192*1.15 Přepočtené koeficientem množství=220.800 [A]</t>
  </si>
  <si>
    <t>585=585.000 [A]</t>
  </si>
  <si>
    <t>34141026</t>
  </si>
  <si>
    <t>vodič propojovací flexibilní jádro Cu lanované izolace PVC 450/750V (H07V-K) 1x4mm2</t>
  </si>
  <si>
    <t>585*1.15 Přepočtené koeficientem množství=672.750 [A]</t>
  </si>
  <si>
    <t>741122031</t>
  </si>
  <si>
    <t>Montáž kabelů měděných bez ukončení uložených pod omítku plných kulatých (např. CYKY), počtu a průřezu žil 5x1,5 až 2,5 mm2</t>
  </si>
  <si>
    <t>34111094</t>
  </si>
  <si>
    <t>kabel instalační jádro Cu plné izolace PVC plášť PVC 450/750V (CYKY) 5x2,5mm2</t>
  </si>
  <si>
    <t>25*1.15 Přepočtené koeficientem množství=28.750 [A]</t>
  </si>
  <si>
    <t>741122016</t>
  </si>
  <si>
    <t>Montáž kabelů měděných bez ukončení uložených pod omítku plných kulatých (např. CYKY), počtu a průřezu žil 3x2,5 až 6 mm2</t>
  </si>
  <si>
    <t>5559=5 559.000 [A]</t>
  </si>
  <si>
    <t>34111036</t>
  </si>
  <si>
    <t>kabel instalační jádro Cu plné izolace PVC plášť PVC 450/750V (CYKY) 3x2,5mm2</t>
  </si>
  <si>
    <t>5559*1.15 Přepočtené koeficientem množství=6 392.850 [A]</t>
  </si>
  <si>
    <t>R741X3532140</t>
  </si>
  <si>
    <t>Dodávka a montáž vodiče NHXH FE180/E30 3x2,5 J RE mm2</t>
  </si>
  <si>
    <t>1665=1 665.000 [A]</t>
  </si>
  <si>
    <t>R741X3532150</t>
  </si>
  <si>
    <t>Dodávka a montáž vodiče NHXH FE180/E30 3x1,5 J RE mm2</t>
  </si>
  <si>
    <t>560=560.000 [A]</t>
  </si>
  <si>
    <t>741122015</t>
  </si>
  <si>
    <t>Montáž kabelů měděných bez ukončení uložených pod omítku plných kulatých (např. CYKY), počtu a průřezu žil 3x1,5 mm2</t>
  </si>
  <si>
    <t>6362=6 362.000 [A]</t>
  </si>
  <si>
    <t>6362*1.15 Přepočtené koeficientem množství=7 316.300 [A]</t>
  </si>
  <si>
    <t>265=265.000 [A]</t>
  </si>
  <si>
    <t>34111090</t>
  </si>
  <si>
    <t>kabel instalační jádro Cu plné izolace PVC plášť PVC 450/750V (CYKY) 5x1,5mm2</t>
  </si>
  <si>
    <t>265*1.15 Přepočtené koeficientem množství=304.750 [A]</t>
  </si>
  <si>
    <t>741124733</t>
  </si>
  <si>
    <t>Montáž kabelů měděných ovládacích bez ukončení uložených pevně stíněných ovládacích s plným jádrem (např. JYTY) počtu a průměru žil 2 až 19x1 mm2</t>
  </si>
  <si>
    <t>52=52.000 [A]</t>
  </si>
  <si>
    <t>34113151</t>
  </si>
  <si>
    <t>kabel ovládací průmyslový stíněný laminovanou Al fólií s příložným Cu drátem jádro Cu plné izolace PVC plášť PVC 250V (JYTY) 7x1,00mm2</t>
  </si>
  <si>
    <t>52*1.15 Přepočtené koeficientem množství=59.800 [A]</t>
  </si>
  <si>
    <t>273=273.000 [A]</t>
  </si>
  <si>
    <t>34113149</t>
  </si>
  <si>
    <t>kabel ovládací průmyslový stíněný laminovanou Al fólií s příložným Cu drátem jádro Cu plné izolace PVC plášť PVC 250V (JYTY) 3x1,00mm2</t>
  </si>
  <si>
    <t>273*1.15 Přepočtené koeficientem množství=313.950 [A]</t>
  </si>
  <si>
    <t>34113148</t>
  </si>
  <si>
    <t>kabel ovládací průmyslový stíněný laminovanou Al fólií s příložným Cu drátem jádro Cu plné izolace PVC plášť PVC 250V (JYTY) 2x1,00mm2</t>
  </si>
  <si>
    <t>35*1.15 Přepočtené koeficientem množství=40.250 [A]</t>
  </si>
  <si>
    <t>742121001</t>
  </si>
  <si>
    <t>Montáž kabelů sdělovacích pro vnitřní rozvody počtu žil do 15</t>
  </si>
  <si>
    <t>R741X3532220</t>
  </si>
  <si>
    <t>Dodávka a montáž vodiče JE-Y (St) 2x2x0,6 mm2</t>
  </si>
  <si>
    <t>174=174.000 [A]</t>
  </si>
  <si>
    <t>Ostatní elektroinstalační materiál</t>
  </si>
  <si>
    <t>R741X3533010</t>
  </si>
  <si>
    <t>Dodávka a montáž zásuvky nástěnná s víčkem 400V, AC; 16A (TN-S), IP 44</t>
  </si>
  <si>
    <t>Poznámka k položce: umístění a označení ve výkrese D22135_2_101 až D22135_2_103. Výkres. dokumentace: D22135_SO657165_01_2_101 
Poznámka k položce: umístění a označení ve výkrese D22135_2_101 až D22135_2_103. Výkres. dokumentace: D22135_SO657165_01_2_101 
Poznámka k položce: umístění a označení ve výkrese D22135_2_101 až D22135_2_103. Výkres. dokumentace: D22135_SO657165_01_2_101</t>
  </si>
  <si>
    <t>R741X3533020</t>
  </si>
  <si>
    <t>Zásuvka jednonásobná s ochranným kolíkem a krytem s víčkem, průmyslová nástěnná 16A/250V, IP44, dodávka včetně montáže</t>
  </si>
  <si>
    <t>Poznámka k položce: umístění a označení ve výkrese D22135_2_101 až D22135_2_103. Výkres. dokumentace: D22135_SO657165_01_2_101; D22135_SO657165_01_2_102 
Poznámka k položce: umístění a označení ve výkrese D22135_2_101 až D22135_2_103. Výkres. dokumentace: D22135_SO657165_01_2_101; D22135_SO657165_01_2_102 
Poznámka k položce: umístění a označení ve výkrese D22135_2_101 až D22135_2_103. Výkres. dokumentace: D22135_SO657165_01_2_101; D22135_SO657165_01_2_102</t>
  </si>
  <si>
    <t>R741X3533030</t>
  </si>
  <si>
    <t>Zásuvka jednonásobná s ochranným kolíkem zapuštěná včetně přístrojové krabice a jednoduchého rámečku 16A/250V, IP20, dodávka včetně montáže</t>
  </si>
  <si>
    <t>28=28.000 [A]</t>
  </si>
  <si>
    <t>R741X3533040</t>
  </si>
  <si>
    <t>Zásuvka jednonásobná s ochranným kolíkem víčkem zapuštěná včetně přístrojové krabice a jednoduchého rámečku 16A/250V, IP20, dodávka včetně montáže</t>
  </si>
  <si>
    <t>R741X3533050</t>
  </si>
  <si>
    <t>Kompletní spínač jednopólový nástěnný - řazení 1, 10A/250V, IP 44, dodávka včetně montáže</t>
  </si>
  <si>
    <t>R741X3533060</t>
  </si>
  <si>
    <t>Kompletní spínač jednopólový zapuštěný včetně přístrojové krabice - řazení 1, 10A/250V, IP 20, dodávka včetně montáže</t>
  </si>
  <si>
    <t>R741X3533070</t>
  </si>
  <si>
    <t>Přepínač sériový nástěnný kompletní - řazení 5, 10A/250V, IP 44, dodávka včetně montáže</t>
  </si>
  <si>
    <t>Poznámka k položce: umístění a označení ve výkrese D22135_2_101 až D22135_2_103. Výkres. dokumentace: D22135_SO657165_01_2_103 
Poznámka k položce: umístění a označení ve výkrese D22135_2_101 až D22135_2_103. Výkres. dokumentace: D22135_SO657165_01_2_103 
Poznámka k položce: umístění a označení ve výkrese D22135_2_101 až D22135_2_103. Výkres. dokumentace: D22135_SO657165_01_2_103</t>
  </si>
  <si>
    <t>R741X3533080</t>
  </si>
  <si>
    <t>Kompletní přepínač sériový zapuštěný kompletní včetně přístrojové krabice - řazení 5, 10A/250V, IP 20.</t>
  </si>
  <si>
    <t>R741X3533090</t>
  </si>
  <si>
    <t>Přepínač střídaný zapuštěný kompletní včetně přístrojové krabice - řazení 6, 10A/250V, IP 20, dodávka včetně montáže</t>
  </si>
  <si>
    <t>Poznámka k položce: umístění a označení ve výkrese D22135_2_101 až D22135_2_103. Výkres. dokumentace: D22135_SO657165_01_2_102 
Poznámka k položce: umístění a označení ve výkrese D22135_2_101 až D22135_2_103. Výkres. dokumentace: D22135_SO657165_01_2_102 
Poznámka k položce: umístění a označení ve výkrese D22135_2_101 až D22135_2_103. Výkres. dokumentace: D22135_SO657165_01_2_102</t>
  </si>
  <si>
    <t>R741X3533100</t>
  </si>
  <si>
    <t>Přepínač střídaný nástěnný kompletní - řazení 6, 10A/250V, IP 44, dodávka včetně montáže</t>
  </si>
  <si>
    <t>R741X3533110</t>
  </si>
  <si>
    <t>Spínač jednopólový se svorkou N zapuštěný kompletní včetně přístrojové krabice - řazení iSo, 10A/250V, IP 20, dodávka včetně montáže</t>
  </si>
  <si>
    <t>Poznámka k položce: umístění a označení ve výkrese D22135_2_101 až D22135_2_103. 
Poznámka k položce: umístění a označení ve výkrese D22135_2_101 až D22135_2_103. 
Poznámka k položce: umístění a označení ve výkrese D22135_2_101 až D22135_2_103.</t>
  </si>
  <si>
    <t>R741X3533120</t>
  </si>
  <si>
    <t>Kompletní spínač dvoupólový zapuštěný včetně přístrojové krabice - řazení 2, 10A/250V, IP 20, dodávka včetně montáže</t>
  </si>
  <si>
    <t>R741X3533130</t>
  </si>
  <si>
    <t>Snímač pohybu nástěnný - úhel 180, kompletní (chodby) - dodávka a montáž</t>
  </si>
  <si>
    <t>R741X3533140</t>
  </si>
  <si>
    <t>Snímač pohybu stropní, kompletní - dodávka včetně montáže</t>
  </si>
  <si>
    <t>R741X3533150</t>
  </si>
  <si>
    <t>Dodávka a montáž DALI 4sw tlačítkového modulu</t>
  </si>
  <si>
    <t>Poznámka k položce: k ovládání osvětlení z mč. 1P05a, umístění a označení ve výkrese D22135_2_101 až D22135_2_103. 
Poznámka k položce: k ovládání osvětlení z mč. 1P05a, umístění a označení ve výkrese D22135_2_101 až D22135_2_103. 
Poznámka k položce: k ovládání osvětlení z mč. 1P05a, umístění a označení ve výkrese D22135_2_101 až D22135_2_103.</t>
  </si>
  <si>
    <t>R741X3533160</t>
  </si>
  <si>
    <t>Dodávka ovládacích panelů osvětlení - kompletní vč. Přístrojů a kabelového propojení</t>
  </si>
  <si>
    <t>Poznámka k položce: umístění a označení ovládacích panelů osvětlení - označených obvodů ve výkrese D22135_2_101, D22135_2_102 a D22135_2_109. 
Poznámka k položce: umístění a označení ovládacích panelů osvětlení - označených obvodů ve výkrese D22135_2_101, D22135_2_102 a D22135_2_109. 
Poznámka k položce: umístění a označení ovládacích panelů osvětlení - označených obvodů ve výkrese D22135_2_101, D22135_2_102 a D22135_2_109.</t>
  </si>
  <si>
    <t>R741X3533170</t>
  </si>
  <si>
    <t>Dodávka a montáž požárně odolné žlaby 50 š 125 mm, tl. 0,7 mm, zavěšené na strop při použití závitových tyčí ZT8 a montážních profilů 41x21 pro zavěšení dvou žl</t>
  </si>
  <si>
    <t>Dodávka a montáž požárně odolné žlaby 50 š 125 mm, tl. 0,7 mm, zavěšené na strop při použití závitových tyčí ZT8 a montážních profilů 41x21 pro zavěšení dvou žlabů o celkové šířce 375 mm (400 mm). Rozteč závěsů max. 1200 mm.</t>
  </si>
  <si>
    <t>Poznámka k položce: včetně tyčí a montážních profilů 
Poznámka k položce: včetně tyčí a montážních profilů 
Poznámka k položce: včetně tyčí a montážních profilů</t>
  </si>
  <si>
    <t>R741X3533180</t>
  </si>
  <si>
    <t>Dodávka a montáž požárně odolné žlaby 50 š 250 mm, tl. 0,7 mm, zavěšené na strop při použití závitových tyčí ZT8 a montážních profilů 41x21 pro zavěšení dvou žl</t>
  </si>
  <si>
    <t>Dodávka a montáž požárně odolné žlaby 50 š 250 mm, tl. 0,7 mm, zavěšené na strop při použití závitových tyčí ZT8 a montážních profilů 41x21 pro zavěšení dvou žlabů o celkové šířce 375 mm (400 mm). Rozteč závěsů max. 1200 mm.</t>
  </si>
  <si>
    <t>R741X3533190</t>
  </si>
  <si>
    <t>Drátěné žlaby 60X150_BF s integrovanou spojkou - výška bočnice 60 sestava na strop při použití závitových tyčí a montážních profilů 41X21.</t>
  </si>
  <si>
    <t>105=105.000 [A]</t>
  </si>
  <si>
    <t>R741X3533200</t>
  </si>
  <si>
    <t>Trubky s vysokou mechanickou odolností EN 8040 FA 40/34,4.</t>
  </si>
  <si>
    <t>R741X3533210</t>
  </si>
  <si>
    <t>34571072</t>
  </si>
  <si>
    <t>trubka elektroinstalační ohebná z PVC (EN) 2320</t>
  </si>
  <si>
    <t>768=768.000 [A]</t>
  </si>
  <si>
    <t>R741X3533220</t>
  </si>
  <si>
    <t>Elektroinstalační trubka ohebná 2325/LPE-1 , vč. uložení, komplet</t>
  </si>
  <si>
    <t>34571073</t>
  </si>
  <si>
    <t>trubka elektroinstalační ohebná z PVC (EN) 2325</t>
  </si>
  <si>
    <t>750=750.000 [A]</t>
  </si>
  <si>
    <t>R741X3533230</t>
  </si>
  <si>
    <t>Pancéřové chráničky, TRUBKA TUHÁ 320 N SV.ŠEDÁ/RAL 7035, elektroinstalační PVC trubky včetně příslušenství a přístrojových krabic upevňovací spojovací materiál</t>
  </si>
  <si>
    <t>Pancéřové chráničky, TRUBKA TUHÁ 320 N SV.ŠEDÁ/RAL 7035, elektroinstalační PVC trubky včetně příslušenství a přístrojových krabic upevňovací spojovací materiál apod.</t>
  </si>
  <si>
    <t>605=605.000 [A]</t>
  </si>
  <si>
    <t>R741X3533240</t>
  </si>
  <si>
    <t>Příchytky pro el. trubky</t>
  </si>
  <si>
    <t>2160=2 160.000 [A]</t>
  </si>
  <si>
    <t>R741X3533250</t>
  </si>
  <si>
    <t>Krabicová rozvodka, IP 55, dodávka včetně montáže  A11, IP55, 85x85x40 mm, jasně bílá, 2000180.</t>
  </si>
  <si>
    <t>R741X3533260</t>
  </si>
  <si>
    <t>Zemnící svorka s Cu páskem</t>
  </si>
  <si>
    <t>R741X3533280</t>
  </si>
  <si>
    <t>Montáž Lišta vkládací 30x25 včetně odboček a rohů</t>
  </si>
  <si>
    <t>680=680.000 [A]</t>
  </si>
  <si>
    <t>R741X3533281</t>
  </si>
  <si>
    <t>Lišta vkládací 30x25 včetně odboček a rohů</t>
  </si>
  <si>
    <t>R741X3533290</t>
  </si>
  <si>
    <t>Montáž Lišta vkládací 40x40 včetně odboček a rohů</t>
  </si>
  <si>
    <t>450=450.000 [A]</t>
  </si>
  <si>
    <t>R741X3533291</t>
  </si>
  <si>
    <t>Lišta vkládací 40x40 včetně odboček a rohů</t>
  </si>
  <si>
    <t>R741X3533300</t>
  </si>
  <si>
    <t>Ostatní spojovací materiál , držáky, vývodky a příchytky a kompletace</t>
  </si>
  <si>
    <t>R741X3533310</t>
  </si>
  <si>
    <t>Požárně odolné průchodky mezi PO úseky - průchod mezi PO úseky</t>
  </si>
  <si>
    <t>R741X3533320</t>
  </si>
  <si>
    <t>Kompletní dodávka - SIGNALIZAČNÍ ZAŘÍZENÍ PRO WC POSTIŽENÉ SLOŽENÉ Z PRVKŮ - TRANSFORMÁTOR, KONTROLNÍ MODUL S ALARMEM, PROSVĚTLENÉ TLAČÍTKO A SIGNALIZAČNÍ TLAČÍ</t>
  </si>
  <si>
    <t>Kompletní dodávka - SIGNALIZAČNÍ ZAŘÍZENÍ PRO WC POSTIŽENÉ SLOŽENÉ Z PRVKŮ - TRANSFORMÁTOR, KONTROLNÍ MODUL S ALARMEM, PROSVĚTLENÉ TLAČÍTKO A SIGNALIZAČNÍ TLAČÍTKO</t>
  </si>
  <si>
    <t>Poznámka k položce: včetně dalšího signalizačního prvku v prostoru pokladen Výkres. dokumentace: D22135_SO657165_01_2_102 
Poznámka k položce: včetně dalšího signalizačního prvku v prostoru pokladen Výkres. dokumentace: D22135_SO657165_01_2_102 
Poznámka k položce: včetně dalšího signalizačního prvku v prostoru pokladen Výkres. dokumentace: D22135_SO657165_01_2_102</t>
  </si>
  <si>
    <t>R741X3533330</t>
  </si>
  <si>
    <t>Kompletní připojení mincovního automatu s propojením na samotný dveřní automat s dveřním kontaktem, se zámek 12V, automat se čtečkou platebního lístku, zaměstna</t>
  </si>
  <si>
    <t>Kompletní připojení mincovního automatu s propojením na samotný dveřní automat s dveřním kontaktem, se zámek 12V, automat se čtečkou platebního lístku, zaměstnaneckých karet a připojení na DTR přes RJ45.</t>
  </si>
  <si>
    <t>Poznámka k položce: Kompletní montáž a připojení - kompletního typového zařízení mincovního automatu, který je dodávkou SŽ včetně kabelového propojení je dle typového standardu SŽ. Kompletní připojení na datovou síť DTR přes datovou zásuvku. Silnoproudé napojení mincovního automatu včetně příslušenství 230V AC umístěného u vstupu do veřejných WC 1.PP - 0P01. Výkres. dokumentace: D22135_SO657165_01_2_101 
Poznámka k položce: Kompletní montáž a připojení - kompletního typového zařízení mincovního automatu, který je dodávkou SŽ včetně kabelového propojení je dle typového standardu SŽ. Kompletní připojení na datovou síť DTR přes datovou zásuvku. Silnoproudé napojení mincovního automatu včetně příslušenství 230V AC umístěného u vstupu do veřejných WC 1.PP - 0P01. Výkres. dokumentace: D22135_SO657165_01_2_101 
Poznámka k položce: Kompletní montáž a připojení - kompletního typového zařízení mincovního automatu, který je dodávkou SŽ včetně kabelového propojení je dle typového standardu SŽ. Kompletní připojení na datovou síť DTR přes datovou zásuvku. Silnoproudé napojení mincovního automatu včetně příslušenství 230V AC umístěného u vstupu do veřejných WC 1.PP - 0P01. Výkres. dokumentace: D22135_SO657165_01_2_101</t>
  </si>
  <si>
    <t>742210151</t>
  </si>
  <si>
    <t>Montáž hlásiče tlačítkového se sklíčkem</t>
  </si>
  <si>
    <t>R741X3533340</t>
  </si>
  <si>
    <t>Nástěnné tlačítko požární 42-201 12x12x 5cm červené se sklem pro TOTAL STOP s kontakty 230V AC</t>
  </si>
  <si>
    <t>Poznámka k položce: umístění tlačítek je ve výkrese D22135_2_101, D22135_2_102 a D22135_2_109 (0P15c a 1P01b). Výkres. dokumentace: D22135_SO657165_01_2_101; D22135_SO657165_01_2_102 
Poznámka k položce: umístění tlačítek je ve výkrese D22135_2_101, D22135_2_102 a D22135_2_109 (0P15c a 1P01b). Výkres. dokumentace: D22135_SO657165_01_2_101; D22135_SO657165_01_2_102</t>
  </si>
  <si>
    <t>R741X3533350</t>
  </si>
  <si>
    <t>Ochranné pospojení PE veškerého zařízení - kompletní vč. Zemnících svorek</t>
  </si>
  <si>
    <t>R741X3533360</t>
  </si>
  <si>
    <t>Ostatní spojovací drobný materiál rozvaděče včetně krytek, tabulek a popisů vývodů, kabelového propojení a instalace</t>
  </si>
  <si>
    <t>R741X3533370</t>
  </si>
  <si>
    <t>Dodávka a montáž kompletní UPS - 700W230V, vstupní napětí ze sítě - 160 - 260VAC (45 - 65Hz) - jinak přechod na akumulátor, výstup 230 VAC/50 Hz - 7</t>
  </si>
  <si>
    <t>Dodávka a montáž kompletní UPS - 700W230V, vstupní napětí ze sítě - 160 - 260VAC (45 - 65Hz) - jinak přechod na akumulátor, výstup 230 VAC/50 Hz - 700 W trvale</t>
  </si>
  <si>
    <t>Poznámka k položce: UPS v samostatné skříni - ups pro nouzové osvětlení obvodu 2.S206c.NO - umístění u rozvaděče 'RS2' půda Výkres. dokumentace: D22135_SO657165_01_2_103 
Poznámka k položce: UPS v samostatné skříni - ups pro nouzové osvětlení obvodu 2.S206c.NO - umístění u rozvaděče 'RS2' půda Výkres. dokumentace: D22135_SO657165_01_2_103 
Poznámka k položce: UPS v samostatné skříni - ups pro nouzové osvětlení obvodu 2.S206c.NO - umístění u rozvaděče 'RS2' půda Výkres. dokumentace: D22135_SO657165_01_2_103</t>
  </si>
  <si>
    <t>Rozvaděč RH01 - stávající rozvodna</t>
  </si>
  <si>
    <t>R741X3534010</t>
  </si>
  <si>
    <t>Kontrola a revize stávajícího rozvaděče RH01</t>
  </si>
  <si>
    <t>Poznámka k položce: pro provedení úprav v rozvaděči 
Poznámka k položce: pro provedení úprav v rozvaděči 
Poznámka k položce: pro provedení úprav v rozvaděči</t>
  </si>
  <si>
    <t>R741X3534020</t>
  </si>
  <si>
    <t>Výměna stávajícího hlavního jističe pro ŽST za např. 3VA2225-5HN.. IN = 400A / IR = 280A - dodávka a montáž</t>
  </si>
  <si>
    <t>Poznámka k položce: vývod pro stávající rozvaděč NN zabezpečovacího centra SŽT - vč. Demontáže stávajícího jističe 
Poznámka k položce: vývod pro stávající rozvaděč NN zabezpečovacího centra SŽT - vč. Demontáže stávajícího jističe 
Poznámka k položce: vývod pro stávající rozvaděč NN zabezpečovacího centra SŽT - vč. Demontáže stávajícího jističe</t>
  </si>
  <si>
    <t>R741X3534030</t>
  </si>
  <si>
    <t>Výměna stávajícího hlavního jističe pro ŽST za např. AV2225-5HN..ETU350 In=250A/Ir=220A s vyp. cívkou pro TOTAL STOP - dodávka a montáž</t>
  </si>
  <si>
    <t>Poznámka k položce: vývod pro stávající rozvaděč NN zabezpečovacího centra SŽT 
Poznámka k položce: vývod pro stávající rozvaděč NN zabezpečovacího centra SŽT 
Poznámka k položce: vývod pro stávající rozvaděč NN zabezpečovacího centra SŽT</t>
  </si>
  <si>
    <t>R741X3534040</t>
  </si>
  <si>
    <t>Dodávka a montáž - převodové měřící transformátory proudu - 400/5A, přesnost 0,5 %, zatížení 5VA</t>
  </si>
  <si>
    <t>Poznámka k položce: pro napojení informačního elektroměru 
Poznámka k položce: pro napojení informačního elektroměru 
Poznámka k položce: pro napojení informačního elektroměru</t>
  </si>
  <si>
    <t>R741X3534050</t>
  </si>
  <si>
    <t>Dodávka a montáž informačního elektroměru s LCD displejem pro nepřímé měření s impulzním výstupem s montáží na DIN lištu</t>
  </si>
  <si>
    <t>Poznámka k položce: pro měření rozvaděče 'RH02' 
Poznámka k položce: pro měření rozvaděče 'RH02' 
Poznámka k položce: pro měření rozvaděče 'RH02'</t>
  </si>
  <si>
    <t>R741X3534060</t>
  </si>
  <si>
    <t>Montáž v rozvaděči a v rozvodně včetně kabelového propojení</t>
  </si>
  <si>
    <t>Poznámka k položce: ostatní montážní práce na rozvaděči 
Poznámka k položce: ostatní montážní práce na rozvaděči 
Poznámka k položce: ostatní montážní práce na rozvaděči</t>
  </si>
  <si>
    <t>R741X3534070</t>
  </si>
  <si>
    <t>Dodávka a montáž řadového pojistkového odpínače o velikosti 250A</t>
  </si>
  <si>
    <t>R741X3534080</t>
  </si>
  <si>
    <t>Nožové pojistkové vložky PNA2 250A gG</t>
  </si>
  <si>
    <t>R741X3534090</t>
  </si>
  <si>
    <t>Dodávka a montáž - Svodič přepětí třídy T1+T2 (B+C), komplet, síť TN-C, pom.kontakt, Un=350V AC</t>
  </si>
  <si>
    <t>R741X3534100</t>
  </si>
  <si>
    <t>Výměna stávajícího hlavního jističe pro ŽST, In100A, IR 100 A s vyp. cívkou pro TOTAL STOP - dodávka a montáž</t>
  </si>
  <si>
    <t>Výměna stávajícího hlavního jističe pro ŽST za např.BD160N-80D, In100A, IR 100 A s vyp. cívkou pro TOTAL STOP - dodávka a montáž</t>
  </si>
  <si>
    <t>Poznámka k položce: výměna nového jističe za stávající pro vývod pro stávající část vývodů z RH1 
Poznámka k položce: výměna nového jističe za stávající pro vývod pro stávající část vývodů z RH1 
Poznámka k položce: výměna nového jističe za stávající pro vývod pro stávající část vývodů z RH1</t>
  </si>
  <si>
    <t>R741X3534110</t>
  </si>
  <si>
    <t>Jistič char B, 3-pólový, Icn=10kA, In=40A, B40/3</t>
  </si>
  <si>
    <t>Poznámka k položce:  montáž - vývod pro 'R2' 
Poznámka k položce:  montáž - vývod pro 'R2' 
Poznámka k položce:  montáž - vývod pro 'R2'</t>
  </si>
  <si>
    <t>35822178</t>
  </si>
  <si>
    <t>jistič 3-pólový 40 A vypínací charakteristika B vypínací schopnost 10 kA</t>
  </si>
  <si>
    <t>R741X3534120</t>
  </si>
  <si>
    <t>Dodávka a montáž informačního elektroměru s LCD displejem pro přímé měření 10-60A s impulzním výstupem s montáží na DIN lištu</t>
  </si>
  <si>
    <t>Poznámka k položce: měření vývodu pro 'R2' 
Poznámka k položce: měření vývodu pro 'R2' 
Poznámka k položce: měření vývodu pro 'R2'</t>
  </si>
  <si>
    <t>R741X3534130</t>
  </si>
  <si>
    <t>Osazení a připojení rozvodů pospojení "HP" rozvaděče</t>
  </si>
  <si>
    <t>R741X3534140</t>
  </si>
  <si>
    <t>Rozvaděč RH02 - hl. rozvodna</t>
  </si>
  <si>
    <t>R741X3535010</t>
  </si>
  <si>
    <t>Rozvaděčová skříň oceloplechová kompletní včetně bočnic, krycích desek, lišt, PE a N svorek, uzemňovací sada a pod. 800x2000x400 mm, IP40</t>
  </si>
  <si>
    <t>Poznámka k položce: Dodávka a montáž kompletní rozvaděčové skříně 
Poznámka k položce: Dodávka a montáž kompletní rozvaděčové skříně 
Poznámka k položce: Dodávka a montáž kompletní rozvaděčové skříně</t>
  </si>
  <si>
    <t>R741X3535020</t>
  </si>
  <si>
    <t>Montáž rozvaděče v rozvodně včetně kabelového připojení</t>
  </si>
  <si>
    <t>Poznámka k položce: Další montážní práce v rozvodně 
Poznámka k položce: Další montážní práce v rozvodně 
Poznámka k položce: Další montážní práce v rozvodně</t>
  </si>
  <si>
    <t>R741X3535030</t>
  </si>
  <si>
    <t>Hlavní jistič.ETU340 In=250A/Ir=210A</t>
  </si>
  <si>
    <t>Poznámka k položce: Dodávka a montáž jističe 
Poznámka k položce: Dodávka a montáž jističe 
Poznámka k položce: Dodávka a montáž jističe</t>
  </si>
  <si>
    <t>R741X3535040</t>
  </si>
  <si>
    <t>Poznámka k položce: informační měření vývodů 
Poznámka k položce: informační měření vývodů 
Poznámka k položce: informační měření vývodů</t>
  </si>
  <si>
    <t>R741X3535050</t>
  </si>
  <si>
    <t>Montáž Jistič char B, 3-pólový, Icn=10kA, In=80A, B80/3</t>
  </si>
  <si>
    <t>35822193</t>
  </si>
  <si>
    <t>jistič 3-pólový 80 A vypínací charakteristika B vypínací schopnost 10 kA</t>
  </si>
  <si>
    <t>R741X3535060</t>
  </si>
  <si>
    <t>Montáž Jistič char B, 3-pólový, Icn=10kA, In=63A, B63/3</t>
  </si>
  <si>
    <t>35822186</t>
  </si>
  <si>
    <t>jistič 3-pólový 63 A vypínací charakteristika B vypínací schopnost 10 kA</t>
  </si>
  <si>
    <t>R741X3535070</t>
  </si>
  <si>
    <t>Montáž Jistič char B, 3-pólový, Icn=10kA, In=40A, B40/3</t>
  </si>
  <si>
    <t>R741X3535080</t>
  </si>
  <si>
    <t>Montáž Jistič char B, 3-pólový, Icn=10kA, In=32A, B32/3</t>
  </si>
  <si>
    <t>35822404</t>
  </si>
  <si>
    <t>jistič 3-pólový 32 A vypínací charakteristika B vypínací schopnost 10 kA</t>
  </si>
  <si>
    <t>R741X3535090</t>
  </si>
  <si>
    <t>Montáž Jistič char B, 3-pólový, Icn=10kA, In=25A, B25/3</t>
  </si>
  <si>
    <t>35822403</t>
  </si>
  <si>
    <t>jistič 3-pólový 25 A vypínací charakteristika B vypínací schopnost 10 kA</t>
  </si>
  <si>
    <t>R741X3535100</t>
  </si>
  <si>
    <t>Montáž Jistič char B, 3-pólový, Icn=10kA, In=16A, B16/3</t>
  </si>
  <si>
    <t>35822401</t>
  </si>
  <si>
    <t>jistič 3-pólový 16 A vypínací charakteristika B vypínací schopnost 10 kA</t>
  </si>
  <si>
    <t>R741X3535110</t>
  </si>
  <si>
    <t>R741X3535120</t>
  </si>
  <si>
    <t>Rozvaděč RS0 - hl. rozvodna</t>
  </si>
  <si>
    <t>R741X3536010</t>
  </si>
  <si>
    <t>Rozvaděčová skříň oceloplechová kompletní včetně bočnic, krycích desek, lišt, PE a N svorek, uzemňovací sada a pod. 600x2000x400 mm, IP40</t>
  </si>
  <si>
    <t>R741X3536020</t>
  </si>
  <si>
    <t>Montáž rozvaděče v rozvodně včetně kabelového připojení a vnitřního zapojení relé</t>
  </si>
  <si>
    <t>R741X3536030</t>
  </si>
  <si>
    <t>Montáž Hlavní vypínač 3-pólový, 40A, 40/3</t>
  </si>
  <si>
    <t>R741X3536040</t>
  </si>
  <si>
    <t>Chránič s nadproudovou ochranou, Ir=250A, AC, 3+N, 10kA, char.B, Idn=0.03A, In=3x16A</t>
  </si>
  <si>
    <t>R741X3536050</t>
  </si>
  <si>
    <t>Chránič s nadproudovou ochranou, Ir=250A, AC, 1+N, 10kA, char.B, Idn=0.03A, In=1x16A</t>
  </si>
  <si>
    <t>R741X3536060</t>
  </si>
  <si>
    <t>Chránič s nadproudovou ochranou, Ir=250A, AC, 1+N, 10kA, char.B, Idn=0.03A, In=1x10A</t>
  </si>
  <si>
    <t>R741X3536070</t>
  </si>
  <si>
    <t>Dodávka a montáž - Svodič přepětí třídy T1+T2 (B+C), komplet, síť TN-C, pom.kontakt, Un=350V AC, např. SLP-275 V/4</t>
  </si>
  <si>
    <t>R741X3536080</t>
  </si>
  <si>
    <t>R741X3536090</t>
  </si>
  <si>
    <t>Soumrakový spínač na DIN lištu s externím čidlem v krytí IP65/16A</t>
  </si>
  <si>
    <t>R741X3536100</t>
  </si>
  <si>
    <t>Jistič, char B, 1-pólový, Icn=10kA, In=10A, B10/1</t>
  </si>
  <si>
    <t>R741X3536110</t>
  </si>
  <si>
    <t>Instalační relé R230/4S</t>
  </si>
  <si>
    <t>R741X3536120</t>
  </si>
  <si>
    <t>D17</t>
  </si>
  <si>
    <t>Rozvaděč RS1 - 1.NP.</t>
  </si>
  <si>
    <t>R741X3537010</t>
  </si>
  <si>
    <t>R741X3537020</t>
  </si>
  <si>
    <t>Montáž rozvaděče pod omítku včetně kabelového připojení</t>
  </si>
  <si>
    <t>R741X3537030</t>
  </si>
  <si>
    <t>R741X3537040</t>
  </si>
  <si>
    <t>Hlavní vypínač 3-pólový, 50A, 50/3</t>
  </si>
  <si>
    <t>R741X3537050</t>
  </si>
  <si>
    <t>Hlavní vypínač 3-pólový, 40A, 40/3</t>
  </si>
  <si>
    <t>R741X3537060</t>
  </si>
  <si>
    <t>Hlavní vypínač 1-pólový, 20A, 20/1</t>
  </si>
  <si>
    <t>R741X3537070</t>
  </si>
  <si>
    <t>R741X3537080</t>
  </si>
  <si>
    <t>R741X3537090</t>
  </si>
  <si>
    <t>Jistič, char B, 1-pólový, Icn=10kA, In=16A, B16/1</t>
  </si>
  <si>
    <t>35822111</t>
  </si>
  <si>
    <t>jistič 1-pólový 16 A vypínací charakteristika B vypínací schopnost 10 kA</t>
  </si>
  <si>
    <t>R741X3537100</t>
  </si>
  <si>
    <t>R741X3537110</t>
  </si>
  <si>
    <t>Vypínač 1-pólový, 20A, 20/1</t>
  </si>
  <si>
    <t>R741X3537120</t>
  </si>
  <si>
    <t>Vypínač 1-pólový, 16A, 16/1</t>
  </si>
  <si>
    <t>R741X3537130</t>
  </si>
  <si>
    <t>R741X3537140</t>
  </si>
  <si>
    <t>Dodávka a montáž informačního elektroměru s LCD displejem pro přímé měření 0,25-40A jednofázový s impulzním výstupem s montáží na DIN lištu</t>
  </si>
  <si>
    <t>R741X3537150</t>
  </si>
  <si>
    <t>Digitální spínací hodiny s možností programování přes NFC - dodávka a montáž</t>
  </si>
  <si>
    <t>Poznámka k položce: digitální spínací hodiny s denním a ročním programem a nastavením prostřednictvím chytrého telefonu podporujícího NFC přenos spínací hodiny - spínání na základě reálného času v denním a týdenním režimu 100 paměťových míst pro nastavení zapnutí a vypnutí OFF line nastavení programů v aplikaci záloha / vložení do paměti telefonu pro přenos do dalších spínacích hodin dvoukanálové provedení, kdy každý kanál je programovatelný nezávisle na druhém automatické přepínání zimní / letní čas plombovatelný průhledný kryt předního panelu zálohování dat a času pomocí baterie rezerva baterie až 3 roky snadná výměna záložní baterie pomocí zásuvného modulu bez demontáže přístroje napájecí napětí: AC 230V 
Poznámka k položce: digitální spínací hodiny s denním a ročním programem a nastavením prostřednictvím chytrého telefonu podporujícího NFC přenos spínací hodiny - spínání na základě reálného času v denním a týdenním režimu 100 paměťových míst pro nastavení zapnutí a vypnutí OFF line nastavení programů v aplikaci záloha / vložení do paměti telefonu pro přenos do dalších spínacích hodin dvoukanálové provedení, kdy každý kanál je programovatelný nezávisle na druhém automatické přepínání zimní / letní čas plombovatelný průhledný kryt předního panelu zálohování dat a času pomocí baterie rezerva baterie až 3 roky snadná výměna záložní baterie pomocí zásuvného modulu bez demontáže přístroje napájecí napětí: AC 230V 
Poznámka k položce: digitální spínací hodiny s denním a ročním programem a nastavením prostřednictvím chytrého telefonu podporujícího NFC přenos spínací hodiny - spínání na základě reálného času v denním a týdenním režimu 100 paměťových míst pro nastavení zapnutí a vypnutí OFF line nastavení programů v aplikaci záloha / vložení do paměti telefonu pro přenos do dalších spínacích hodin dvoukanálové provedení, kdy každý kanál je programovatelný nezávisle na druhém automatické přepínání zimní / letní čas plombovatelný průhledný kryt předního panelu zálohování dat a času pomocí baterie rezerva baterie až 3 roky snadná výměna záložní baterie pomocí zásuvného modulu bez demontáže přístroje napájecí napětí: AC 230V</t>
  </si>
  <si>
    <t>R741X3537160</t>
  </si>
  <si>
    <t>R741X3537170</t>
  </si>
  <si>
    <t>D18</t>
  </si>
  <si>
    <t>Rozvaděč RS2 - půda</t>
  </si>
  <si>
    <t>R741X3538010</t>
  </si>
  <si>
    <t>Oceloplechový rozvaděč pod omítku kompletní včetně zámku, krycích desek, lišt, PE a N svorek, uzemňovací sada a pod. 435x760x240 mm, IP30</t>
  </si>
  <si>
    <t>R741X3538020</t>
  </si>
  <si>
    <t>R741X3538030</t>
  </si>
  <si>
    <t>Hlavní vypínač 3-pólový, 25A,25/3</t>
  </si>
  <si>
    <t>R741X3538040</t>
  </si>
  <si>
    <t>R741X3538050</t>
  </si>
  <si>
    <t>R741X3538060</t>
  </si>
  <si>
    <t>R741X3538070</t>
  </si>
  <si>
    <t>R741X3538080</t>
  </si>
  <si>
    <t>Montáž Jistič, char B, 1-pólový, Icn=10kA, In=6A, B6/1</t>
  </si>
  <si>
    <t>35822107</t>
  </si>
  <si>
    <t>jistič 1-pólový 6 A vypínací charakteristika B vypínací schopnost 10 kA</t>
  </si>
  <si>
    <t>R741X3538090</t>
  </si>
  <si>
    <t>Instalační stykač 3x25A/4z/230V</t>
  </si>
  <si>
    <t>R741X3538100</t>
  </si>
  <si>
    <t>R741X3538110</t>
  </si>
  <si>
    <t>R741X3538120</t>
  </si>
  <si>
    <t>Propojení s externí UPS</t>
  </si>
  <si>
    <t>R741X3538130</t>
  </si>
  <si>
    <t>Relé reg 316</t>
  </si>
  <si>
    <t>R741X3538140</t>
  </si>
  <si>
    <t>Releová jednotka pro 4 spínané okruhy</t>
  </si>
  <si>
    <t>R741X3538150</t>
  </si>
  <si>
    <t>Napájecí zdroj DALI pwr</t>
  </si>
  <si>
    <t>R741X3538160</t>
  </si>
  <si>
    <t>STMÍVAČ DALI 230V 200W DALI-DIM-230V-200W-001 DALI stmívač pro žárovky 230V 200W</t>
  </si>
  <si>
    <t>R741X3538170</t>
  </si>
  <si>
    <t>D19</t>
  </si>
  <si>
    <t>Rozvaděč RP2</t>
  </si>
  <si>
    <t>R741X3539010</t>
  </si>
  <si>
    <t>R741X3539020</t>
  </si>
  <si>
    <t>R741X3539030</t>
  </si>
  <si>
    <t>R741X3539040</t>
  </si>
  <si>
    <t>R741X3539050</t>
  </si>
  <si>
    <t>R741X3539060</t>
  </si>
  <si>
    <t>R741X3539070</t>
  </si>
  <si>
    <t>R741X3539080</t>
  </si>
  <si>
    <t>D21</t>
  </si>
  <si>
    <t>Rozvaděč "R2" - náhrada za stávající</t>
  </si>
  <si>
    <t>R741X3540010</t>
  </si>
  <si>
    <t>Oceloplechový rozvaděč na omítku kompletní včetně zámku, krycích desek, lišt, PE a N svorek, uzemňovací sada a pod. 760x600x262,5 mm, IP30</t>
  </si>
  <si>
    <t>R741X3540020</t>
  </si>
  <si>
    <t>R741X3540030</t>
  </si>
  <si>
    <t>Přepojení stávajících kabelových rozvodů ze stávajícího rozvaděče do nového "R2"</t>
  </si>
  <si>
    <t>R741X3540040</t>
  </si>
  <si>
    <t>R741X3540050</t>
  </si>
  <si>
    <t>R741X3540060</t>
  </si>
  <si>
    <t>R741X3540070</t>
  </si>
  <si>
    <t>R741X3540080</t>
  </si>
  <si>
    <t>R741X3540090</t>
  </si>
  <si>
    <t>D22</t>
  </si>
  <si>
    <t>rozvaděč "RPO"</t>
  </si>
  <si>
    <t>R741X3541010</t>
  </si>
  <si>
    <t>Rozvodnice nástěnná neprůhledné dveře, pro nástěnnou montáž, neprůhledné dveře, počet řad 3, počet modulů v řadě 14, krytí IP40, PE+N, barva bílá, mate</t>
  </si>
  <si>
    <t>Rozvodnice nástěnná neprůhledné dveře, pro nástěnnou montáž, neprůhledné dveře, počet řad 3, počet modulů v řadě 14, krytí IP40, PE+N, barva bílá, materiál : plast, Šířka: 362 mm; Výška: 543 mm; hloubka/výška: 117 mm; Montážní hloubka: 117 mm; Barva RAL: 9003; Šířka v počtech modulů: 14</t>
  </si>
  <si>
    <t>R741X3541020</t>
  </si>
  <si>
    <t>R741X3541030</t>
  </si>
  <si>
    <t>Dodávka a montáž hlavního vypínače 25/3 A</t>
  </si>
  <si>
    <t>R741X3541040</t>
  </si>
  <si>
    <t>R741X3541050</t>
  </si>
  <si>
    <t>Montáž Jistič, char C, 1-pólový, Icn=10kA, In=10A, C10/1</t>
  </si>
  <si>
    <t>35822117</t>
  </si>
  <si>
    <t>jistič 1-pólový 10 A vypínací charakteristika C vypínací schopnost 10 kA</t>
  </si>
  <si>
    <t>R741X3541060</t>
  </si>
  <si>
    <t>Montáž Jistič, char C, 1-pólový, Icn=10kA, In=16A, C16/1</t>
  </si>
  <si>
    <t>35822124</t>
  </si>
  <si>
    <t>jistič 1-pólový 16 A vypínací charakteristika C vypínací schopnost 10 kA</t>
  </si>
  <si>
    <t>R741X3541070</t>
  </si>
  <si>
    <t>R741X3541080</t>
  </si>
  <si>
    <t>D23</t>
  </si>
  <si>
    <t>Ochrana proti blesku - hromosvod</t>
  </si>
  <si>
    <t>R741X3523010</t>
  </si>
  <si>
    <t>Provedení odkrytí a zpřístupnění všech a přeměření zemního odporu všech zemnících vývodů z důvodu dalších případných změn a doplnění.</t>
  </si>
  <si>
    <t>Poznámka k položce: provedení předběžné revize - přeměření stávající zemnící soustavy pro případné další možné náklady pro opravu nevyhovujících zemnících vedení - musí být prokázané samostatně a nesouvisí s touto projektovou dokumentací. 
Poznámka k položce: provedení předběžné revize - přeměření stávající zemnící soustavy pro případné další možné náklady pro opravu nevyhovujících zemnících vedení - musí být prokázané samostatně a nesouvisí s touto projektovou dokumentací. 
Poznámka k položce: provedení předběžné revize - přeměření stávající zemnící soustavy pro případné další možné náklady pro opravu nevyhovujících zemnících vedení - musí být prokázané samostatně a nesouvisí s touto projektovou dokumentací.</t>
  </si>
  <si>
    <t>R741X3523020</t>
  </si>
  <si>
    <t>Demontáž stávajícího jímacího vedení</t>
  </si>
  <si>
    <t>Poznámka k položce: kompletní demontážní činnost za využití lešení stavby prováděné při rekonstrukci střechy. 
Poznámka k položce: kompletní demontážní činnost za využití lešení stavby prováděné při rekonstrukci střechy. 
Poznámka k položce: kompletní demontážní činnost za využití lešení stavby prováděné při rekonstrukci střechy.</t>
  </si>
  <si>
    <t>R741X3523030</t>
  </si>
  <si>
    <t>Demontáž stávajícího svodového vedení</t>
  </si>
  <si>
    <t>R741X3523040</t>
  </si>
  <si>
    <t>Montáž jímacího vedení vodič (polotvrdý drát T/2 0, 45 kg/m) Cu 8 mm na podpěrách</t>
  </si>
  <si>
    <t>355.35=355.350 [A]</t>
  </si>
  <si>
    <t>Poznámka k položce: montáž na připravené podpěry samotného jímacího vedení 
Poznámka k položce: montáž na připravené podpěry samotného jímacího vedení 
Poznámka k položce: montáž na připravené podpěry samotného jímacího vedení</t>
  </si>
  <si>
    <t>35442140</t>
  </si>
  <si>
    <t>drát D 8mm Cu polotvrdý</t>
  </si>
  <si>
    <t>355.35*0.45=159.908 [A]</t>
  </si>
  <si>
    <t>R741X3523050</t>
  </si>
  <si>
    <t>Povrchové svodové vedení vodič (polotvrdý drát T/2 0, 45 kg/m) Cu 8 mm na podpěrách</t>
  </si>
  <si>
    <t>143.75=143.750 [A]</t>
  </si>
  <si>
    <t>Poznámka k položce:  montáž na připravené podpěry samotného svodového vedení 
Poznámka k položce:  montáž na připravené podpěry samotného svodového vedení 
Poznámka k položce:  montáž na připravené podpěry samotného svodového vedení</t>
  </si>
  <si>
    <t>143.45*0.45=64.553 [A]</t>
  </si>
  <si>
    <t>R741X3523060</t>
  </si>
  <si>
    <t>Svorka připojovací SP 1 Cu</t>
  </si>
  <si>
    <t>Poznámka k položce: montáž svorky pro připojení na LPS vedení 
Poznámka k položce: montáž svorky pro připojení na LPS vedení 
Poznámka k položce: montáž svorky pro připojení na LPS vedení</t>
  </si>
  <si>
    <t>35442016</t>
  </si>
  <si>
    <t>svorka uzemnění Cu připojovací</t>
  </si>
  <si>
    <t>R741X3523070</t>
  </si>
  <si>
    <t>Svorka okapová SO Cu</t>
  </si>
  <si>
    <t>35442025</t>
  </si>
  <si>
    <t>svorka uzemnění Cu na vodovodní potrubí a okapové roury</t>
  </si>
  <si>
    <t>R741X3523080</t>
  </si>
  <si>
    <t>Svorka zkušební SZ Cu</t>
  </si>
  <si>
    <t>35442015</t>
  </si>
  <si>
    <t>svorka uzemnění Cu zkušební</t>
  </si>
  <si>
    <t>R741X3523090</t>
  </si>
  <si>
    <t>Svorka universální S</t>
  </si>
  <si>
    <t>135=135.000 [A]</t>
  </si>
  <si>
    <t>Poznámka k položce: montáž svorky pro připojení na LPS vedení 
Poznámka k položce: montáž svorky pro připojení na LPS vedení (SU) 
Poznámka k položce: montáž svorky pro připojení na LPS vedení (SU)</t>
  </si>
  <si>
    <t>35442010</t>
  </si>
  <si>
    <t>svorka uzemnění Cu univerzální</t>
  </si>
  <si>
    <t>R741X3523100</t>
  </si>
  <si>
    <t>Svorka křížová  Cu</t>
  </si>
  <si>
    <t>Poznámka k položce: Dodávka  svorky pro připojení na LPS vedení 
Poznámka k položce: Dodávka  svorky pro připojení na LPS vedení (SK) 
Poznámka k položce: Dodávka  svorky pro připojení na LPS vedení (SK)</t>
  </si>
  <si>
    <t>35442017</t>
  </si>
  <si>
    <t>svorka uzemnění Cu křížová</t>
  </si>
  <si>
    <t>R741X3523110</t>
  </si>
  <si>
    <t>Svorka spojovací  Cu</t>
  </si>
  <si>
    <t>Poznámka k položce: Dodávka a montáž svorky pro připojení na LPS vedení 
Poznámka k položce: Dodávka a montáž svorky pro připojení na LPS vedení (SS) 
Poznámka k položce: Dodávka a montáž svorky pro připojení na LPS vedení (SS)</t>
  </si>
  <si>
    <t>R741X3523120</t>
  </si>
  <si>
    <t>Podpěra vedení PV3 Cu</t>
  </si>
  <si>
    <t>Poznámka k položce: Dodávka a montáž typové podpěry pro LPS vedení 
Poznámka k položce: Dodávka a montáž typové podpěry pro LPS vedení 
Poznámka k položce: Dodávka a montáž typové podpěry pro LPS vedení</t>
  </si>
  <si>
    <t>R741X3523130</t>
  </si>
  <si>
    <t>Podpěra PV2 Cu</t>
  </si>
  <si>
    <t>63=63.000 [A]</t>
  </si>
  <si>
    <t>R741X3523140</t>
  </si>
  <si>
    <t>Podpěra PV1 Nerez</t>
  </si>
  <si>
    <t>R741X3523150</t>
  </si>
  <si>
    <t>podložky Cu + příložky</t>
  </si>
  <si>
    <t>205=205.000 [A]</t>
  </si>
  <si>
    <t>Poznámka k položce: Dodávka a montáž typové podložky pro propojení s LPS vedením 
Poznámka k položce: Dodávka a montáž typové podložky pro propojení s LPS vedením 
Poznámka k položce: Dodávka a montáž typové podložky pro propojení s LPS vedením</t>
  </si>
  <si>
    <t>R741X3523160</t>
  </si>
  <si>
    <t>Označení svodů</t>
  </si>
  <si>
    <t>Poznámka k položce: dodávka a montáž typový štítků pro číselné označení svodů LPS 
Poznámka k položce: dodávka a montáž typový štítků pro číselné označení svodů LPS 
Poznámka k položce: dodávka a montáž typový štítků pro číselné označení svodů LPS</t>
  </si>
  <si>
    <t>R741X3523170</t>
  </si>
  <si>
    <t>Ochranná trubka OT Cu</t>
  </si>
  <si>
    <t>Poznámka k položce: dodávka a montáž ochranné trubky pro napojení stávajícího zemnícího vedení FeZn za propojením se svodovým vedením přes zkušební svorku 
Poznámka k položce: dodávka a montáž ochranné trubky pro napojení stávajícího zemnícího vedení FeZn za propojením se svodovým vedením přes zkušební svorku 
Poznámka k položce: dodávka a montáž ochranné trubky pro napojení stávajícího zemnícího vedení FeZn za propojením se svodovým vedením přes zkušební svorku</t>
  </si>
  <si>
    <t>R741X3523180</t>
  </si>
  <si>
    <t>Držáky ochranné trubky Cu DOT Cu 22</t>
  </si>
  <si>
    <t>Poznámka k položce: montáž držáku ochranné trubky 
Poznámka k položce: montáž držáku ochranné trubky 
Poznámka k položce: montáž držáku ochranné trubky</t>
  </si>
  <si>
    <t>35441856</t>
  </si>
  <si>
    <t>držák jímače a ochranné trubky s vrutem - vrut 8/200mm, Cu</t>
  </si>
  <si>
    <t>35441118</t>
  </si>
  <si>
    <t>tyč jímací s kovaným hrotem 2000mm Cu</t>
  </si>
  <si>
    <t>Poznámka k položce: Dodávka  jímací tyče LPS do střechy za použití držáku  - viz samostatná položka 
Poznámka k položce: Dodávka  jímací tyče LPS do střechy za použití držáku  - viz samostatná položka</t>
  </si>
  <si>
    <t>741430004</t>
  </si>
  <si>
    <t>Montáž jímacích tyčí délky do 3 m, na střešní hřeben</t>
  </si>
  <si>
    <t>Poznámka k položce:  montáž samotné jímací tyče LPS do střechy za použití držáku  - viz samostatná položka 
Poznámka k položce:  montáž samotné jímací tyče LPS do střechy za použití držáku  - viz samostatná položka 
Poznámka k položce:  montáž samotné jímací tyče LPS do střechy za použití držáku  - viz samostatná položka</t>
  </si>
  <si>
    <t>R741X3523200</t>
  </si>
  <si>
    <t>Ochranná stříška k JT OS Cu</t>
  </si>
  <si>
    <t>Poznámka k položce: Dodávka a montáž stříšky na jímací tyč LPS 
Poznámka k položce: Dodávka a montáž stříšky na jímací tyč LPS 
Poznámka k položce: Dodávka a montáž stříšky na jímací tyč LPS</t>
  </si>
  <si>
    <t>35442103</t>
  </si>
  <si>
    <t>stříška ochranná horní Cu</t>
  </si>
  <si>
    <t>R741X3523210</t>
  </si>
  <si>
    <t>Držák jímací tyče DJ Cu</t>
  </si>
  <si>
    <t>Poznámka k položce: Dodávka a montáž držáku jímací tyče LPS 
Poznámka k položce: Dodávka a montáž držáku jímací tyče LPS 
Poznámka k položce: Dodávka a montáž držáku jímací tyče LPS</t>
  </si>
  <si>
    <t>R741X3523220</t>
  </si>
  <si>
    <t>Propojení zemnící soustavy se soustavou elektro přes "EP" svorky v rozvodně "RH"</t>
  </si>
  <si>
    <t>Poznámka k položce: Dodávka a montáž kompletního propojovacího vedení propojené s PE svorkovnicí rozvaděče 'RH' 
Poznámka k položce: Dodávka a montáž kompletního propojovacího vedení propojené s PE svorkovnicí rozvaděče 'RH' 
Poznámka k položce: Dodávka a montáž kompletního propojovacího vedení propojené s PE svorkovnicí rozvaděče 'RH'</t>
  </si>
  <si>
    <t>293</t>
  </si>
  <si>
    <t>R741X3523230</t>
  </si>
  <si>
    <t>Propojení jímacího vedení s oplechováním a zařízením na střeše</t>
  </si>
  <si>
    <t>Poznámka k položce: dodávka a montáž včetně materiálu pro propojení oplechování a další nespecifikované zařízení umístěné na střeše nutné připojit na LPS 
Poznámka k položce: dodávka a montáž včetně materiálu pro propojení oplechování a další nespecifikované zařízení umístěné na střeše nutné připojit na LPS 
Poznámka k položce: dodávka a montáž včetně materiálu pro propojení oplechování a další nespecifikované zařízení umístěné na střeše nutné připojit na LPS</t>
  </si>
  <si>
    <t>294</t>
  </si>
  <si>
    <t>R741X3523240</t>
  </si>
  <si>
    <t>Ostatní nespecifikovaný materiál</t>
  </si>
  <si>
    <t>Poznámka k položce: dodávka a montáž nespecifikovaného drobného materiálu spojené s LPS zařízením 
Poznámka k položce: dodávka a montáž nespecifikovaného drobného materiálu spojené s LPS zařízením 
Poznámka k položce: dodávka a montáž nespecifikovaného drobného materiálu spojené s LPS zařízením</t>
  </si>
  <si>
    <t>R741X3523250</t>
  </si>
  <si>
    <t>Vyvedení pomocných jímačů</t>
  </si>
  <si>
    <t>Poznámka k položce: dodávka a montáž včetně materiálu pro vyvedení pomocných jímačů LPS 
Poznámka k položce: dodávka a montáž včetně materiálu pro vyvedení pomocných jímačů LPS 
Poznámka k položce: dodávka a montáž včetně materiálu pro vyvedení pomocných jímačů LPS</t>
  </si>
  <si>
    <t>D24</t>
  </si>
  <si>
    <t>Podtápění žlabů a svodů - ochrana proti zamrznutí</t>
  </si>
  <si>
    <t>R741X3524010</t>
  </si>
  <si>
    <t>Vyvedení přívodních rozvodů z rozvaděče "RS2"půdy</t>
  </si>
  <si>
    <t>Poznámka k položce: montážní činnost pro 6 okruhů 
Poznámka k položce: montážní činnost pro 6 okruhů 
Poznámka k položce: montážní činnost pro 6 okruhů</t>
  </si>
  <si>
    <t>R741X3524020</t>
  </si>
  <si>
    <t>Připojovací elektroinstalační krabice se svorkovnicí, IP65</t>
  </si>
  <si>
    <t>R741X3524030</t>
  </si>
  <si>
    <t>Topný kabel 18W/m - celkem</t>
  </si>
  <si>
    <t>508=508.000 [A]</t>
  </si>
  <si>
    <t>Poznámka k položce: dodávka 
Poznámka k položce: dodávka</t>
  </si>
  <si>
    <t>741124646</t>
  </si>
  <si>
    <t>Montáž kabelů měděných topných bez ukončení okruhu 230 V, uložených do okapu a svodu uchycení na příchytky nebo lanko</t>
  </si>
  <si>
    <t>R741X3524040</t>
  </si>
  <si>
    <t>Snímač teploty podlahový, kabelový - 3m 15kOhm/25°</t>
  </si>
  <si>
    <t>R741X3524050</t>
  </si>
  <si>
    <t>Ostatní fixační materiál - okapové úchyty do svodu, okapové úchyty do žlabu Cu, Distanční úchyty, distanční lišty, pomocný plastový řetěz, fixační pás Cu a pod.</t>
  </si>
  <si>
    <t>R741X3524060</t>
  </si>
  <si>
    <t>D25</t>
  </si>
  <si>
    <t>R741X3530160</t>
  </si>
  <si>
    <t>Prorážení otvorů, rýh pro kabelový vedení</t>
  </si>
  <si>
    <t>R741X3530170</t>
  </si>
  <si>
    <t>Začištění rýh a otvorů kabelových vedení</t>
  </si>
  <si>
    <t>R741X3595050</t>
  </si>
  <si>
    <t>Stavební přípomoce</t>
  </si>
  <si>
    <t>R005X3595070</t>
  </si>
  <si>
    <t>Ostatní zúčtovatelný drobný, pomocný, doplňkový a ostatní materiál v potřebném rozsahu pro řádné dokončení díla</t>
  </si>
  <si>
    <t>Poznámka k položce: Např. přizpůsobování nových rozvodů a zařízení ostatním stávajícím zařízením a stavební části, drobný materiál jako např. příchytky, atd., tedy veškerý ostatní materiál a výrobky potřebné pro řádné dokončení díla + finanční rezerva (mimo jiné ohled na nutnost přizpůsobování, práce a koordinace se stavební částí a stávajícího stavu) - částka bude podrobně zúčtována a dodavatelem využita pouze do objektivně doložené výše. 
Poznámka k položce: Např. přizpůsobování nových rozvodů a zařízení ostatním stávajícím zařízením a stavební části, drobný materiál jako např. příchytky, atd., tedy veškerý ostatní materiál a výrobky potřebné pro řádné dokončení díla + finanční rezerva (mimo jiné ohled na nutnost přizpůsobování, práce a koordinace se stavební částí a stávajícího stavu) - částka bude podrobně zúčtována a dodavatelem využita pouze do objektivně doložené výše. 
Poznámka k položce: Např. přizpůsobování nových rozvodů a zařízení ostatním stávajícím zařízením a stavební části, drobný materiál jako např. příchytky, atd., tedy veškerý ostatní materiál a výrobky potřebné pro řádné dokončení díla + finanční rezerva (mimo jiné ohled na nutnost přizpůsobování, práce a koordinace se stavební částí a stávajícího stavu) - částka bude podrobně zúčtována a dodavatelem využita pouze do objektivně doložené výše.</t>
  </si>
  <si>
    <t>R005X3595080</t>
  </si>
  <si>
    <t>Ostatní zúčtovatelné stavební, montážní, pomocné a doplňkové práce v potřebném rozsahu</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</si>
  <si>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stávajícího stavu) - částka bude podrobně zúčtována a dodavatelem využita pouze do objektivně doložené výše. 
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stávajícího stavu) - částka bude podrobně zúčtována a dodavatelem využita pouze do objektivně doložené výše. 
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stávajícího stavu) - částka bude podrobně zúčtována a dodavatelem využita pouze do objektivně doložené výše.</t>
  </si>
  <si>
    <t>R741X3530020</t>
  </si>
  <si>
    <t>Provedení kontroly a zaměření stávajícího stavu zařízení a rozvodů a zařízení silnoproudé elektroinstalace ŽST včetně vypracování protokolu o výsledcích zjištěn</t>
  </si>
  <si>
    <t>Provedení kontroly a zaměření stávajícího stavu zařízení a rozvodů a zařízení silnoproudé elektroinstalace ŽST včetně vypracování protokolu o výsledcích zjištění se zaměřením na zjištění skutečného stavu pro budoucí návaznosti na místní předpis o provádění kontrol funkčnosti zařízení jako celek včetně vyplývajících návrhů na řešení.</t>
  </si>
  <si>
    <t>R741X3530030</t>
  </si>
  <si>
    <t>Rozpracování plánu demontáží a montáží vzhledem k etapizaci výstavby a zachování hlavních funkčních stavů zařízení ŽST.</t>
  </si>
  <si>
    <t>Poznámka k položce: rozdělení prací dle požadavku na postupnou realizaci 
Poznámka k položce: Rozdělení prací dle požadavku na postupnou realizaci 
Poznámka k položce: Rozdělení prací dle požadavku na postupnou realizaci</t>
  </si>
  <si>
    <t>R741X3595020</t>
  </si>
  <si>
    <t>R741X3595030</t>
  </si>
  <si>
    <t>R741X3595040</t>
  </si>
  <si>
    <t>část celého zařízení, musí být prohlédnuta, přeměřena, vyzkoušena a bude podle této vyhlášky vypracována zpráva o výchozí revizi včetně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</si>
  <si>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 
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 
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</si>
  <si>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R741X3595060</t>
  </si>
  <si>
    <t>R741X3595110</t>
  </si>
  <si>
    <t>Montáž popisy a označení rozvodů a zařízení</t>
  </si>
  <si>
    <t>Poznámka k položce: Popisy a označení především rozvodů systému EPS, tak aby byla umožněna snadná orientace v zařízení EPS pro obsluhu, údržbu a servis. 
Poznámka k položce: Popisy a označení především rozvodů systému EPS, tak aby byla umožněna snadná orientace v zařízení EPS pro obsluhu, údržbu a servis. 
Poznámka k položce: Popisy a označení především rozvodů systému EPS, tak aby byla umožněna snadná orientace v zařízení EPS pro obsluhu, údržbu a servis.</t>
  </si>
  <si>
    <t>R741X3595111</t>
  </si>
  <si>
    <t xml:space="preserve">  SO 65-71-65.O</t>
  </si>
  <si>
    <t>Orientační a informační systém</t>
  </si>
  <si>
    <t>SO 65-71-65.O</t>
  </si>
  <si>
    <t>R001ET1T01D</t>
  </si>
  <si>
    <t>Tabule T1 - etapa I. - 640x240 mm - orientační tabule - dodávka, podrobnosti ve výpisu orientačního  a informačního systému T1 etapa I.</t>
  </si>
  <si>
    <t>D.2.2.4_01_002-Výpis prvků - návrh 
D.2.2.4_01_002-Výpis prvků - návrh</t>
  </si>
  <si>
    <t>R001ET1T01M</t>
  </si>
  <si>
    <t>Tabule T1 - etapa I. - 640x240 mm-orientační tabule-montáž na jakoukoli konstr. nebo podklad dle PD, podrobnosti ve výpisu orientačního  a informačního systému</t>
  </si>
  <si>
    <t>Tabule T1 - etapa I. - 640x240 mm-orientační tabule-montáž na jakoukoli konstr. nebo podklad dle PD, podrobnosti ve výpisu orientačního  a informačního systému T1 etapa I.</t>
  </si>
  <si>
    <t>D.2.2.4_01_002-Výpis prvků - návrh 
D.2.2.4_01_002-Výpis prvků - návrh 
D.2.2.4_01_002-Výpis prvků - návrh</t>
  </si>
  <si>
    <t>R002ET1T02D</t>
  </si>
  <si>
    <t>Tabule T2 - etapa I. - 1040x240 mm - orientační tabule - dodávka, podrobnosti ve výpisu orientačního  a informačního systému T2 etapa I.</t>
  </si>
  <si>
    <t>R002ET1T02M</t>
  </si>
  <si>
    <t>Tabule T2 - etapa I. - 1040x240 mm-orientační tabule-montáž na jakoukoli konstr. nebo podklad dle PD, podrobnosti ve výpisu orientačního  a informačního systému</t>
  </si>
  <si>
    <t>Tabule T2 - etapa I. - 1040x240 mm-orientační tabule-montáž na jakoukoli konstr. nebo podklad dle PD, podrobnosti ve výpisu orientačního  a informačního systému T2 etapa I.</t>
  </si>
  <si>
    <t>R003ET1T03D</t>
  </si>
  <si>
    <t>Nálepka T3 - etapa I. - 240x240 mm - cílová nálepka - dodávka, podrobnosti ve výpisu orientačního  a informačního systému T3 etapa I.</t>
  </si>
  <si>
    <t>R003ET1T03M</t>
  </si>
  <si>
    <t>Nálepka T3 - etapa I. - 240x240 mm - cílová nálepka - montáž, podrobnosti ve výpisu orientačního  a informačního systému T3 etapa I.</t>
  </si>
  <si>
    <t>R004ET1T04D</t>
  </si>
  <si>
    <t>Nálepka T4 - etapa I. - 1000x240 mm - cílová nálepka - dodávka, podrobnosti ve výpisu orientačního  a informačního systému T4 etapa I.</t>
  </si>
  <si>
    <t>R004ET1T04M</t>
  </si>
  <si>
    <t>Nálepka T4 - etapa I. - 1000x240 mm - cílová nálepka - montáž, podrobnosti ve výpisu orientačního  a informačního systému T4 etapa I.</t>
  </si>
  <si>
    <t>R005ET1T05D</t>
  </si>
  <si>
    <t>Tabule T5 - etapa I. - 1040x240 mm - orientační tabule - dodávka, podrobnosti ve výpisu orientačního  a informačního systému T5 etapa I.</t>
  </si>
  <si>
    <t>R005ET1T05M</t>
  </si>
  <si>
    <t>Tabule T5 - etapa I. - 1040x240 mm-orientační tabule-montáž na jakoukoli konstr. nebo podklad dle PD, podrobnosti ve výpisu orientačního  a informačního systému</t>
  </si>
  <si>
    <t>Tabule T5 - etapa I. - 1040x240 mm-orientační tabule-montáž na jakoukoli konstr. nebo podklad dle PD, podrobnosti ve výpisu orientačního  a informačního systému T5 etapa I.</t>
  </si>
  <si>
    <t>R006ET1T06D</t>
  </si>
  <si>
    <t>Tabule T6 - etapa I. - 640x240 mm - orientační tabule - dodávka, podrobnosti ve výpisu orientačního  a informačního systému T6 etapa I.</t>
  </si>
  <si>
    <t>R006ET1T06M</t>
  </si>
  <si>
    <t>Tabule T6 - etapa I. - 640x240 mm-orientační tabule-montáž na jakoukoli konstr. nebo podklad dle PD, podrobnosti ve výpisu orientačního  a informačního systému</t>
  </si>
  <si>
    <t>Tabule T6 - etapa I. - 640x240 mm-orientační tabule-montáž na jakoukoli konstr. nebo podklad dle PD, podrobnosti ve výpisu orientačního  a informačního systému T6 etapa I.</t>
  </si>
  <si>
    <t>R007ET1T07D</t>
  </si>
  <si>
    <t>Tabule T7 - etapa I. - 640x240 mm - orientační tabule - dodávka, podrobnosti ve výpisu orientačního  a informačního systému T7 etapa I.</t>
  </si>
  <si>
    <t>R007ET1T07M</t>
  </si>
  <si>
    <t>Tabule T7 - etapa I. - 640x240 mm-orientační tabule-montáž na jakoukoli konstr. nebo podklad dle PD, podrobnosti ve výpisu orientačního  a informačního systému</t>
  </si>
  <si>
    <t>Tabule T7 - etapa I. - 640x240 mm-orientační tabule-montáž na jakoukoli konstr. nebo podklad dle PD, podrobnosti ve výpisu orientačního  a informačního systému T7 etapa I.</t>
  </si>
  <si>
    <t>R008ET1T08D</t>
  </si>
  <si>
    <t>Tabule T8 - etapa I. - 440x240 mm - směrová tabule - dodávka, podrobnosti ve výpisu orientačního  a informačního systému T8 etapa I.</t>
  </si>
  <si>
    <t>R008ET1T08M</t>
  </si>
  <si>
    <t>Tabule T8 - etapa I. - 440x240 mm - směrová tabule - montáž na jakoukoli konstr. nebo podklad dle PD, podrobnosti ve výpisu orientačního  a informačního systému</t>
  </si>
  <si>
    <t>Tabule T8 - etapa I. - 440x240 mm - směrová tabule - montáž na jakoukoli konstr. nebo podklad dle PD, podrobnosti ve výpisu orientačního  a informačního systému T8 etapa I.</t>
  </si>
  <si>
    <t>R009ET1T09D</t>
  </si>
  <si>
    <t>Tabule T9 - etapa I. - 960x240 mm - orientační tabule - dodávka, podrobnosti ve výpisu orientačního  a informačního systému T9 etapa I.</t>
  </si>
  <si>
    <t>R009ET1T09M</t>
  </si>
  <si>
    <t>Tabule T9 - etapa I. - 960x240 mm -orientační tabule-montáž na jakoukoli konstr. nebo podklad dle PD, podrobnosti ve výpisu orientačního  a informačního systému</t>
  </si>
  <si>
    <t>Tabule T9 - etapa I. - 960x240 mm -orientační tabule-montáž na jakoukoli konstr. nebo podklad dle PD, podrobnosti ve výpisu orientačního  a informačního systému T9 etapa I.</t>
  </si>
  <si>
    <t>R010ET1T10D</t>
  </si>
  <si>
    <t>Tabule T10 - etapa I. - 960x240 mm - orientační tabule - dodávka, podrobnosti ve výpisu orientačního  a informačního systému T10 etapa I.</t>
  </si>
  <si>
    <t>R010ET1T10M</t>
  </si>
  <si>
    <t>Tabule T10 - etapa I.- 960x240 mm -orientační tabule-montáž na jakoukoli konstr. nebo podklad dle PD, podrobnosti ve výpisu orientačního  a informačního systému</t>
  </si>
  <si>
    <t>Tabule T10 - etapa I.- 960x240 mm -orientační tabule-montáž na jakoukoli konstr. nebo podklad dle PD, podrobnosti ve výpisu orientačního  a informačního systému T10 etapa I.</t>
  </si>
  <si>
    <t>R011ET1T11D</t>
  </si>
  <si>
    <t>Tabule T11 - etapa I. - 440x240 mm - směrová tabule - dodávka, podrobnosti ve výpisu orientačního  a informačního systému T11 etapa I.</t>
  </si>
  <si>
    <t>R011ET1T11M</t>
  </si>
  <si>
    <t>Tabule T11 - etapa I. - 440x240 mm - směrová tabule -montáž na jakoukoli konstr. nebo podklad dle PD, podrobnosti ve výpisu orientačního  a informačního systému</t>
  </si>
  <si>
    <t>Tabule T11 - etapa I. - 440x240 mm - směrová tabule -montáž na jakoukoli konstr. nebo podklad dle PD, podrobnosti ve výpisu orientačního  a informačního systému T11 etapa I.</t>
  </si>
  <si>
    <t>R012ET1T12D</t>
  </si>
  <si>
    <t>Tabule T12 - etapa I. - 960x240 mm - orientační tabule - dodávka, podrobnosti ve výpisu orientačního  a informačního systému T12 etapa I.</t>
  </si>
  <si>
    <t>R012ET1T12M</t>
  </si>
  <si>
    <t>Tabule T12 - etapa I. - 960x240 mm-orientační tabule-montáž na jakoukoli konstr. nebo podklad dle PD, podrobnosti ve výpisu orientačního  a informačního systému</t>
  </si>
  <si>
    <t>Tabule T12 - etapa I. - 960x240 mm-orientační tabule-montáž na jakoukoli konstr. nebo podklad dle PD, podrobnosti ve výpisu orientačního  a informačního systému T12 etapa I.</t>
  </si>
  <si>
    <t>R013ET1T13D</t>
  </si>
  <si>
    <t>Tabule T13 - etapa I. - 440x240 mm - orientační tabule - dodávka, podrobnosti ve výpisu orientačního  a informačního systému T13 etapa I.</t>
  </si>
  <si>
    <t>R013ET1T13M</t>
  </si>
  <si>
    <t>Tabule T13 - etapa I. - 440x240 mm-orientační tabule-montáž na jakoukoli konstr. nebo podklad dle PD, podrobnosti ve výpisu orientačního  a informačního systému</t>
  </si>
  <si>
    <t>Tabule T13 - etapa I. - 440x240 mm-orientační tabule-montáž na jakoukoli konstr. nebo podklad dle PD, podrobnosti ve výpisu orientačního  a informačního systému T13 etapa I.</t>
  </si>
  <si>
    <t>R014ET2T02D</t>
  </si>
  <si>
    <t>Tabule T2 - etapa II. - 640x240 mm - orientační tabule - dodávka, podrobnosti ve výpisu orientačního  a informačního systému T2 etapa II.</t>
  </si>
  <si>
    <t>R014ET2T02M</t>
  </si>
  <si>
    <t>Tabule T2 - etapa II. - 640x240 mm-orientační tabule-montáž na jakoukoli konstr. nebo podklad dle PD, podrobnosti ve výpisu orientačního  a informačního systému</t>
  </si>
  <si>
    <t>Tabule T2 - etapa II. - 640x240 mm-orientační tabule-montáž na jakoukoli konstr. nebo podklad dle PD, podrobnosti ve výpisu orientačního  a informačního systému T2 etapa II.</t>
  </si>
  <si>
    <t>R015ET2T05D</t>
  </si>
  <si>
    <t>Tabule T5 - etapa II. - 440x240 mm - orientační tabule - dodávka, podrobnosti ve výpisu orientačního  a informačního systému T5 etapa II.</t>
  </si>
  <si>
    <t>R015ET2T05M</t>
  </si>
  <si>
    <t>Tabule T5 - etapa II. - 440x240 mm-orientační tabule-montáž na jakoukoli konstr. nebo podklad dle PD, podrobnosti ve výpisu orientačního  a informačního systému</t>
  </si>
  <si>
    <t>Tabule T5 - etapa II. - 440x240 mm-orientační tabule-montáž na jakoukoli konstr. nebo podklad dle PD, podrobnosti ve výpisu orientačního  a informačního systému T5 etapa II.</t>
  </si>
  <si>
    <t>R016ET2T07D</t>
  </si>
  <si>
    <t>Tabule T7 - etapa II. - 440x240 mm - směrová tabule - dodávka, podrobnosti ve výpisu orientačního  a informačního systému T7 etapa II.</t>
  </si>
  <si>
    <t>R016ET2T07M</t>
  </si>
  <si>
    <t>Tabule T7 - etapa II. - 440x240 mm - směrová tabule-montáž na jakoukoli konstr. nebo podklad dle PD, podrobnosti ve výpisu orientačního  a informačního systému</t>
  </si>
  <si>
    <t>Tabule T7 - etapa II. - 440x240 mm - směrová tabule-montáž na jakoukoli konstr. nebo podklad dle PD, podrobnosti ve výpisu orientačního  a informačního systému T7 etapa II.</t>
  </si>
  <si>
    <t>R017ET2T08D</t>
  </si>
  <si>
    <t>Tabule T8 - etapa II. - 440x240 mm - směrová tabule - dodávka, podrobnosti ve výpisu orientačního  a informačního systému T8 etapa II.</t>
  </si>
  <si>
    <t>R017ET2T08M</t>
  </si>
  <si>
    <t>Tabule T8 - etapa II. - 440x240 mm - směrová tabule-montáž na jakoukoli konstr. nebo podklad dle PD, podrobnosti ve výpisu orientačního  a informačního systému</t>
  </si>
  <si>
    <t>Tabule T8 - etapa II. - 440x240 mm - směrová tabule-montáž na jakoukoli konstr. nebo podklad dle PD, podrobnosti ve výpisu orientačního  a informačního systému T8 etapa II.</t>
  </si>
  <si>
    <t>R018ET2T09D</t>
  </si>
  <si>
    <t>Tabule T9 - etapa II. - 640x240 mm - orientační tabule - dodávka, podrobnosti ve výpisu orientačního  a informačního systému T9 etapa II.</t>
  </si>
  <si>
    <t>R018ET2T09M</t>
  </si>
  <si>
    <t>Tabule T9 - etapa II. - 640x240 mm-orientační tabule-montáž na jakoukoli konstr. nebo podklad dle PD, podrobnosti ve výpisu orientačního  a informačního systému</t>
  </si>
  <si>
    <t>Tabule T9 - etapa II. - 640x240 mm-orientační tabule-montáž na jakoukoli konstr. nebo podklad dle PD, podrobnosti ve výpisu orientačního  a informačního systému T9 etapa II.</t>
  </si>
  <si>
    <t>R019ET2T12D</t>
  </si>
  <si>
    <t>Tabule T12 - etapa II. - 960x240 mm - orientační tabule - dodávka, podrobnosti ve výpisu orientačního  a informačního systému T12 etapa II.</t>
  </si>
  <si>
    <t>R019ET2T12M</t>
  </si>
  <si>
    <t>Tabule T12 - etapa II.-960x240 mm-orientační tabule-montáž na jakoukoli konstr. nebo podklad dle PD, podrobnosti ve výpisu orientačního  a informačního systému</t>
  </si>
  <si>
    <t>Tabule T12 - etapa II.-960x240 mm-orientační tabule-montáž na jakoukoli konstr. nebo podklad dle PD, podrobnosti ve výpisu orientačního  a informačního systému T12 etapa II.</t>
  </si>
  <si>
    <t>R020ET2T13D</t>
  </si>
  <si>
    <t>Tabule T13 - etapa II. - 440x240 mm - směrová tabule - dodávka, podrobnosti ve výpisu orientačního  a informačního systému T13 etapa II.</t>
  </si>
  <si>
    <t>R020ET2T13M</t>
  </si>
  <si>
    <t>Tabule T13 - etapa II. - 440x240 mm-směrová tabule-montáž na jakoukoli konstr. nebo podklad dle PD, podrobnosti ve výpisu orientačního  a informačního systému T</t>
  </si>
  <si>
    <t>Tabule T13 - etapa II. - 440x240 mm-směrová tabule-montáž na jakoukoli konstr. nebo podklad dle PD, podrobnosti ve výpisu orientačního  a informačního systému T13 etapa II.</t>
  </si>
  <si>
    <t>R021T01D</t>
  </si>
  <si>
    <t>Tabule T1 - 2850x600 mm - název železniční stanice - dodávka, podrobnosti ve výpisu orientačního  a informačního systému T1</t>
  </si>
  <si>
    <t>R021T01M</t>
  </si>
  <si>
    <t>Tabule T1 - 2850x600 mm - název železniční stanice - montáž na jakoukoli konstr. nebo podklad dle PD, podrobnosti ve výpisu orientačního  a informačního systému</t>
  </si>
  <si>
    <t>Tabule T1 - 2850x600 mm - název železniční stanice - montáž na jakoukoli konstr. nebo podklad dle PD, podrobnosti ve výpisu orientačního  a informačního systému T1</t>
  </si>
  <si>
    <t>R022T01aD</t>
  </si>
  <si>
    <t>3D podsvícená písmena z mléčného plastu - 5800x275x100 mm - dodávka, podrobnosti ve výpisu orientačního  a informačního systému T1a</t>
  </si>
  <si>
    <t>R022T01aM</t>
  </si>
  <si>
    <t>3D podsvícená písmena z mléčného plastu-5800x275x100 mm-montáž na jakoukoli kci nebo podklad dle PD, podrobnosti ve výpisu orientačního  a informačního systému</t>
  </si>
  <si>
    <t>3D podsvícená písmena z mléčného plastu-5800x275x100 mm-montáž na jakoukoli kci nebo podklad dle PD, podrobnosti ve výpisu orientačního  a informačního systému T1a</t>
  </si>
  <si>
    <t>R023T02D</t>
  </si>
  <si>
    <t>Tabule T2 - 1420x355 mm - tabule se směrem jízdy vlaků - dodávka, podrobnosti ve výpisu orientačního  a informačního systému T2</t>
  </si>
  <si>
    <t>R023T02M</t>
  </si>
  <si>
    <t>Tabule T2 - 1420x355 mm-tabule se směrem jízdy vlaků-montáž na jakoukoli konstr. nebo podklad dle PD, podrobnosti ve výpisu orientačního  a informačního systému</t>
  </si>
  <si>
    <t>Tabule T2 - 1420x355 mm-tabule se směrem jízdy vlaků-montáž na jakoukoli konstr. nebo podklad dle PD, podrobnosti ve výpisu orientačního  a informačního systému T2</t>
  </si>
  <si>
    <t>R024T03D</t>
  </si>
  <si>
    <t>Tabule T3 - 1600x240 mm - orientační tabule - dodávka, podrobnosti ve výpisu orientačního  a informačního systému T3</t>
  </si>
  <si>
    <t>R024T03M</t>
  </si>
  <si>
    <t>Tabule T3 - 1600x240 mm - orientační tabule - montáž na jakoukoli konstr. nebo podklad dle PD, podrobnosti ve výpisu orientačního  a informačního systému T3</t>
  </si>
  <si>
    <t>R025T04D</t>
  </si>
  <si>
    <t>Tabule T4 - 440x240 mm - směrová tabule - dodávka, podrobnosti ve výpisu orientačního  a informačního systému T4</t>
  </si>
  <si>
    <t>R025T04M</t>
  </si>
  <si>
    <t>Tabule T4 - 440x240 mm - směrová tabule - montáž na jakoukoli konstr. nebo podklad dle PD, podrobnosti ve výpisu orientačního  a informačního systému T4</t>
  </si>
  <si>
    <t>R026T05aD</t>
  </si>
  <si>
    <t>Tabule T5 oboustranná - 550x340 mm - označení sektoru na nástupištích - dodávka, podrobnosti ve výpisu orientačního  a informačního systému T5</t>
  </si>
  <si>
    <t>R026T05aM</t>
  </si>
  <si>
    <t>Tabule T5 oboustranná-550x340 mm-označení sektoru na nástupištích-montáž na jakoukoli konstr., nebo podklad dle PD, podrobnosti ve výpisu orientačního  a inform</t>
  </si>
  <si>
    <t>Tabule T5 oboustranná-550x340 mm-označení sektoru na nástupištích-montáž na jakoukoli konstr., nebo podklad dle PD, podrobnosti ve výpisu orientačního  a informačního systému T5</t>
  </si>
  <si>
    <t>R027T05bD</t>
  </si>
  <si>
    <t>Tabule T5 jednostranná - 550x340 mm - označení sektoru na nástupištích - dodávka, podrobnosti ve výpisu orientačního  a informačního systému T5</t>
  </si>
  <si>
    <t>R027T05bM</t>
  </si>
  <si>
    <t>Tabule T5 jednostranná - 550x340 mm - označení sektoru na nástupištích - montáž na jakoukoli konstr., nebo podklad dle PD, podrobnosti ve výpisu orientačního  a</t>
  </si>
  <si>
    <t>Tabule T5 jednostranná - 550x340 mm - označení sektoru na nástupištích - montáž na jakoukoli konstr., nebo podklad dle PD, podrobnosti ve výpisu orientačního  a informačního systému T5</t>
  </si>
  <si>
    <t>R028T06D</t>
  </si>
  <si>
    <t>Tabule T6 jednostranná - 240x240 mm - zákaz kouření - dodávka, podrobnosti ve výpisu orientačního  a informačního systému T6</t>
  </si>
  <si>
    <t>R028T06M</t>
  </si>
  <si>
    <t>Tabule T6 jednostranná - 240x240 mm - zákaz kouření-montáž na jakoukoli konstr. nebo podklad dle PD, podrobnosti ve výpisu orientačního  a informačního systému</t>
  </si>
  <si>
    <t>Tabule T6 jednostranná - 240x240 mm - zákaz kouření-montáž na jakoukoli konstr. nebo podklad dle PD, podrobnosti ve výpisu orientačního  a informačního systému T6</t>
  </si>
  <si>
    <t>R029T07aD</t>
  </si>
  <si>
    <t>Tabule T7 jednostranná - 1040x440 mm - orientační tabule - dodávka, podrobnosti ve výpisu orientačního  a informačního systému T7</t>
  </si>
  <si>
    <t>R029T07aM</t>
  </si>
  <si>
    <t>Tabule T7 jednostranná - 1040x440 mm - orientační tabule - montáž na jakoukoli konstr. nebo podklad, dle PD, podrobnosti ve výpisu orientačního  a informačního</t>
  </si>
  <si>
    <t>Tabule T7 jednostranná - 1040x440 mm - orientační tabule - montáž na jakoukoli konstr. nebo podklad, dle PD, podrobnosti ve výpisu orientačního  a informačního systému T7</t>
  </si>
  <si>
    <t>R030T07bD</t>
  </si>
  <si>
    <t>Tabule T7 oboustranná - 1240x240 mm - orientační tabule - dodávka, podrobnosti ve výpisu orientačního  a informačního systému T7</t>
  </si>
  <si>
    <t>R030T07bM</t>
  </si>
  <si>
    <t>Tabule T7 oboustranná - 1240x240 mm - orientační tabule - montáž na jakoukoli konstr. nebo podklad, dle PD, podrobnosti ve výpisu orientačního  a informačního s</t>
  </si>
  <si>
    <t>Tabule T7 oboustranná - 1240x240 mm - orientační tabule - montáž na jakoukoli konstr. nebo podklad, dle PD, podrobnosti ve výpisu orientačního  a informačního systému T7</t>
  </si>
  <si>
    <t>R031T08D</t>
  </si>
  <si>
    <t>Tabule T8 jednostranná - 440x240 mm - cílová tabule - dodávka, podrobnosti ve výpisu orientačního  a informačního systému T8</t>
  </si>
  <si>
    <t>R031T08M</t>
  </si>
  <si>
    <t>Tabule T8 jednostranná - 440x240 mm - cílová tabule-montáž na jakoukoli konstr. nebo podklad dle PD, podrobnosti ve výpisu orientačního  a informačního systému</t>
  </si>
  <si>
    <t>Tabule T8 jednostranná - 440x240 mm - cílová tabule-montáž na jakoukoli konstr. nebo podklad dle PD, podrobnosti ve výpisu orientačního  a informačního systému T8</t>
  </si>
  <si>
    <t>R032T09D</t>
  </si>
  <si>
    <t>Tabule T9 jednostranná - 440x240 mm - cílová tabule - dodávka, podrobnosti ve výpisu orientačního  a informačního systému T9</t>
  </si>
  <si>
    <t>R032T09M</t>
  </si>
  <si>
    <t>Tabule T9 jednostranná - 440x240 mm - cílová tabule-montáž na jakoukoli konstr. nebo podklad dle PD, podrobnosti ve výpisu orientačního  a informačního systému</t>
  </si>
  <si>
    <t>Tabule T9 jednostranná - 440x240 mm - cílová tabule-montáž na jakoukoli konstr. nebo podklad dle PD, podrobnosti ve výpisu orientačního  a informačního systému T9</t>
  </si>
  <si>
    <t>R033T10D</t>
  </si>
  <si>
    <t>Tabule T10 jednostranná - 440x240 mm - cílová tabule - dodávka, podrobnosti ve výpisu orientačního  a informačního systému T10</t>
  </si>
  <si>
    <t>R033T10M</t>
  </si>
  <si>
    <t>Tabule T10 jednostranná - 440x240 mm - cílová tabule-montáž na jakoukoli konstr. nebo podklad dle PD, podrobnosti ve výpisu orientačního  a informačního systému</t>
  </si>
  <si>
    <t>Tabule T10 jednostranná - 440x240 mm - cílová tabule-montáž na jakoukoli konstr. nebo podklad dle PD, podrobnosti ve výpisu orientačního  a informačního systému T10</t>
  </si>
  <si>
    <t>R034T13aD</t>
  </si>
  <si>
    <t>Tabule T13 jednostranná - 960x240 mm - orientační tabule - dodávka, podrobnosti ve výpisu orientačního  a informačního systému T13</t>
  </si>
  <si>
    <t>R034T13aM</t>
  </si>
  <si>
    <t>Tabule T13 jednostranná - 960x240 mm - orientační tabule - montáž na jakoukoli konstr. nebo podklad, dle PD, podrobnosti ve výpisu orientačního  a informačního</t>
  </si>
  <si>
    <t>Tabule T13 jednostranná - 960x240 mm - orientační tabule - montáž na jakoukoli konstr. nebo podklad, dle PD, podrobnosti ve výpisu orientačního  a informačního systému T13</t>
  </si>
  <si>
    <t>R035T13bD</t>
  </si>
  <si>
    <t>Tabule T13 jednostranná - 440x240 mm - orientační tabule - dodávka, podrobnosti ve výpisu orientačního  a informačního systému T13</t>
  </si>
  <si>
    <t>R035T13bM</t>
  </si>
  <si>
    <t>Tabule T13 jednostranná - 440x240 mm - orientační tabule - montáž na jakoukoli konstr. nebo podklad, dle PD, podrobnosti ve výpisu orientačního  a informačního</t>
  </si>
  <si>
    <t>Tabule T13 jednostranná - 440x240 mm - orientační tabule - montáž na jakoukoli konstr. nebo podklad, dle PD, podrobnosti ve výpisu orientačního  a informačního systému T13</t>
  </si>
  <si>
    <t>R036T13cD</t>
  </si>
  <si>
    <t>Tabule T13 jednostranná - 640x240 mm - orientační tabule - dodávka, podrobnosti ve výpisu orientačního  a informačního systému T13</t>
  </si>
  <si>
    <t>R036T13cM</t>
  </si>
  <si>
    <t>Tabule T13 jednostranná - 640x240 mm - orientační tabule - montáž na jakoukoli konstr. nebo podklad, dle PD, podrobnosti ve výpisu orientačního  a informačního</t>
  </si>
  <si>
    <t>Tabule T13 jednostranná - 640x240 mm - orientační tabule - montáž na jakoukoli konstr. nebo podklad, dle PD, podrobnosti ve výpisu orientačního  a informačního systému T13</t>
  </si>
  <si>
    <t>R037T14D</t>
  </si>
  <si>
    <t>Tabule T14 jednostranná - 840x240 mm - orientační tabule - dodávka, podrobnosti ve výpisu orientačního  a informačního systému T14</t>
  </si>
  <si>
    <t>R037T14M</t>
  </si>
  <si>
    <t>Tabule T14 jednostranná - 840x240 mm-orientační tabule-montáž na jakoukoli konstr. nebo podklad, dle PD, podrobnosti ve výpisu orientačního  a informačního syst</t>
  </si>
  <si>
    <t>Tabule T14 jednostranná - 840x240 mm-orientační tabule-montáž na jakoukoli konstr. nebo podklad, dle PD, podrobnosti ve výpisu orientačního  a informačního systému T14</t>
  </si>
  <si>
    <t>R038T15D</t>
  </si>
  <si>
    <t>Tabule T15 jednostranná - 1040x240 mm - orientační tabule - dodávka, podrobnosti ve výpisu orientačního  a informačního systému T15</t>
  </si>
  <si>
    <t>R038T15M</t>
  </si>
  <si>
    <t>Tabule T15 jednostranná - 1040x240 mm - orientační tabule - montáž na jakoukoli konstr. nebo podklad, dle PD, podrobnosti ve výpisu orientačního  a informačního</t>
  </si>
  <si>
    <t>Tabule T15 jednostranná - 1040x240 mm - orientační tabule - montáž na jakoukoli konstr. nebo podklad, dle PD, podrobnosti ve výpisu orientačního  a informačního systému T15</t>
  </si>
  <si>
    <t>R039T16D</t>
  </si>
  <si>
    <t>Tabule T16 jednostranná - 240x240 mm - orientační tabule - dodávka, podrobnosti ve výpisu orientačního  a informačního systému T16</t>
  </si>
  <si>
    <t>R039T16M</t>
  </si>
  <si>
    <t>Tabule T16 jednostranná - 240x240 mm - orientační tabule - montáž na jakoukoli konstr. nebo podklad, dle PD, podrobnosti ve výpisu orientačního  a informačního</t>
  </si>
  <si>
    <t>Tabule T16 jednostranná - 240x240 mm - orientační tabule - montáž na jakoukoli konstr. nebo podklad, dle PD, podrobnosti ve výpisu orientačního  a informačního systému T16</t>
  </si>
  <si>
    <t>R040N01aD</t>
  </si>
  <si>
    <t>Nálepka N1 -1040x240 mm - cílová nálepka - dodávka, podrobnosti ve výpisu orientačního  a informačního systému N1</t>
  </si>
  <si>
    <t>R040N01aM</t>
  </si>
  <si>
    <t>Nálepka N1 -1040x240 mm - cílová nálepka - montáž, podrobnosti ve výpisu orientačního  a informačního systému N1</t>
  </si>
  <si>
    <t>R041-N01bD</t>
  </si>
  <si>
    <t>Nálepka N1 - šířka dveříx240 mm - cílová nálepka - dodávka, podrobnosti ve výpisu orientačního  a informačního systému N1</t>
  </si>
  <si>
    <t>R041-N01bM</t>
  </si>
  <si>
    <t>Nálepka N1 - šířka dveříx240 mm - cílová nálepka - montáž, podrobnosti ve výpisu orientačního  a informačního systému N1</t>
  </si>
  <si>
    <t>R042N02D</t>
  </si>
  <si>
    <t>Nálepka N2 - šířka pokladního okénka x240 mm - cílová nálepka - dodávka, podrobnosti ve výpisu orientačního  a informačního systému N2</t>
  </si>
  <si>
    <t>R042N02M</t>
  </si>
  <si>
    <t>Nálepka N2 - šířka pokladního okénka x240 mm - cílová nálepka - montáž, podrobnosti ve výpisu orientačního  a informačního systému N2</t>
  </si>
  <si>
    <t>R043N03D</t>
  </si>
  <si>
    <t>Nálepka N3 - délka dle šířky okna x240 mm - orientační nálepka - dodávka, podrobnosti ve výpisu orientačního  a informačního systému N3</t>
  </si>
  <si>
    <t>R043N03M</t>
  </si>
  <si>
    <t>Nálepka N3 - délka dle šířky okna x240 mm - orientační nálepka - montáž, podrobnosti ve výpisu orientačního  a informačního systému N3</t>
  </si>
  <si>
    <t>R044N04D</t>
  </si>
  <si>
    <t>Nálepka N4 - šířka dveříx240 mm - orientační nálepka - dodávka, podrobnosti ve výpisu orientačního  a informačního systému N4</t>
  </si>
  <si>
    <t>R044N04M</t>
  </si>
  <si>
    <t>Nálepka N4 - šířka dveříx240 mm - orientační nálepka - montáž, podrobnosti ve výpisu orientačního  a informačního systému N4</t>
  </si>
  <si>
    <t>R045N05D</t>
  </si>
  <si>
    <t>Oboustranná nálepka N5 - 210x148,5 mm - prostor je monitorován - dodávka, podrobnosti ve výpisu orientačního  a informačního systému N5</t>
  </si>
  <si>
    <t>R045N05M</t>
  </si>
  <si>
    <t>Oboustranná nálepka N5 - 210x148,5 mm - prostor je monitorován - montáž, podrobnosti ve výpisu orientačního  a informačního systému N5</t>
  </si>
  <si>
    <t>R046N06D</t>
  </si>
  <si>
    <t>Oboustranná nálepka N6 - 210x297 mm - otvírací doba výpravní budovy - dodávka, podrobnosti ve výpisu orientačního  a informačního systému N6</t>
  </si>
  <si>
    <t>R046N06M</t>
  </si>
  <si>
    <t>Oboustranná nálepka N6 - 210x297 mm - otvírací doba výpravní budovy - montáž, podrobnosti ve výpisu orientačního  a informačního systému N6</t>
  </si>
  <si>
    <t>R047N07D</t>
  </si>
  <si>
    <t>Nálepka N7 -100x100 mm - cílová nálepka - dodávka, podrobnosti ve výpisu orientačního  a informačního systému N7</t>
  </si>
  <si>
    <t>R047N07M</t>
  </si>
  <si>
    <t>Nálepka N7 -100x100 mm - cílová nálepka - montáž, podrobnosti ve výpisu orientačního  a informačního systému N7</t>
  </si>
  <si>
    <t>R048N08D</t>
  </si>
  <si>
    <t>Nálepka N8 -100x100 mm - cílová nálepka - dodávka</t>
  </si>
  <si>
    <t>R048N08M</t>
  </si>
  <si>
    <t>Nálepka N8 -100x100 mm - cílová nálepka - montáž, podrobnosti ve výpisu orientačního  a informačního systému N8</t>
  </si>
  <si>
    <t>R049N09D</t>
  </si>
  <si>
    <t>Řezaná grafika  N9 - 210x148,5 mm - plastová tabule - dodávka, podrobnosti ve výpisu orientačního  a informačního systému N9</t>
  </si>
  <si>
    <t>R049N09M</t>
  </si>
  <si>
    <t>Řezaná grafika  N9 - 210x148,5 mm - plastová tabule - montáž, podrobnosti ve výpisu orientačního  a informačního systému N9</t>
  </si>
  <si>
    <t>R050N10D</t>
  </si>
  <si>
    <t>Řezaná grafika  N10 - 210x297 mm - plastová tabule - dodávka, podrobnosti ve výpisu orientačního  a informačního systému N10</t>
  </si>
  <si>
    <t>R050N10M</t>
  </si>
  <si>
    <t>Řezaná grafika  N10 - 210x297 mm - plastová tabule - montáž, podrobnosti ve výpisu orientačního  a informačního systému N10</t>
  </si>
  <si>
    <t>R051N11D</t>
  </si>
  <si>
    <t>Nálepka N11 -240x240 mm - cílová nálepka - dodávka, podrobnosti ve výpisu orientačního  a informačního systému N11</t>
  </si>
  <si>
    <t>R051N11M</t>
  </si>
  <si>
    <t>Nálepka N11 -240x240 mm - cílová nálepka - montáž, podrobnosti ve výpisu orientačního  a informačního systému N11</t>
  </si>
  <si>
    <t>R052B01D</t>
  </si>
  <si>
    <t>Tabulka B1 -114x60,5 mm - tabulka braillovým a prizmatickým písmem na dveřích - dodávka, podrobnosti ve výpisu orientačního  a informačního systému B1</t>
  </si>
  <si>
    <t>R052B01M</t>
  </si>
  <si>
    <t>Tabulka B1 -114x60,5 mm - tabulka braillovým a prizmatickým písmem na dveřích - montáž, podrobnosti ve výpisu orientačního  a informačního systému B1</t>
  </si>
  <si>
    <t>R053B02D</t>
  </si>
  <si>
    <t>Tabulka B2 -114x60,5 mm - tabulka braillovým a rizmatickým písmem na dveřích - dodávka, podrobnosti ve výpisu orientačního  a informačního systému B2</t>
  </si>
  <si>
    <t>R053B02M</t>
  </si>
  <si>
    <t>Tabulka B2 -114x60,5 mm - tabulka braillovým a rizmatickým písmem na dveřích - montáž, podrobnosti ve výpisu orientačního  a informačního systému B2</t>
  </si>
  <si>
    <t>R054B03D</t>
  </si>
  <si>
    <t>Tabulka B3 -114x60,5 mm - tabulka braillovým a rizmatickým písmem na dveřích - dodávka, podrobnosti ve výpisu orientačního  a informačního systému B3</t>
  </si>
  <si>
    <t>R054B03M</t>
  </si>
  <si>
    <t>Tabulka B3 -114x60,5 mm - tabulka braillovým a rizmatickým písmem na dveřích - montáž, podrobnosti ve výpisu orientačního  a informačního systému B3</t>
  </si>
  <si>
    <t>R055IP01D</t>
  </si>
  <si>
    <t>Informační panel 1500x2200x200 mm ve vstupní hale - dodávka, podrobnosti ve výpisu orientačního a informačního systému IP01</t>
  </si>
  <si>
    <t>R055IP01M</t>
  </si>
  <si>
    <t>Informační panel 1500x2200x200 mm ve vstupní hale - montáž, podrobnosti ve výpisu orientačního a informačního systému IP01</t>
  </si>
  <si>
    <t>R056IT01aD</t>
  </si>
  <si>
    <t>Odjezdový monitor nad pokladnou - dodávka, podrobnosti ve výpisu orientačního a informačního systému IT01</t>
  </si>
  <si>
    <t>R056IT01aM</t>
  </si>
  <si>
    <t>Odjezdový monitor nad pokladnou - montáž, podrobnosti ve výpisu orientačního a informačního systému IT01</t>
  </si>
  <si>
    <t>R057IT01bD</t>
  </si>
  <si>
    <t>Odjezdový monitor ve zkrácené verzi před hlavním vstupem do budovy - dodávka, podrobnosti ve výpisu orientačního a informačního systému IT01</t>
  </si>
  <si>
    <t>R057IT01bM</t>
  </si>
  <si>
    <t>Odjezdový monitor ve zkrácené verzi před hlavním vstupem do budovy - montáž, podrobnosti ve výpisu orientačního a informačního systému IT01</t>
  </si>
  <si>
    <t>R058IT02D</t>
  </si>
  <si>
    <t>Podchodový přestupní monitor - dodávka, podrobnosti ve výpisu orientačního a informačního systému IT02</t>
  </si>
  <si>
    <t>R058IT02M</t>
  </si>
  <si>
    <t>Podchodový přestupní monitor - montáž, podrobnosti ve výpisu orientačního a informačního systému IT02</t>
  </si>
  <si>
    <t>R059IT03D</t>
  </si>
  <si>
    <t>Nástupištní oboustranná tabule - dodávka, podrobnosti ve výpisu orientačního a informačního systému IT03</t>
  </si>
  <si>
    <t>R059IT03M</t>
  </si>
  <si>
    <t>Nástupištní oboustranná tabule - montáž, podrobnosti ve výpisu orientačního a informačního systému IT03</t>
  </si>
  <si>
    <t>R060OP1D</t>
  </si>
  <si>
    <t>Plánek stanice - tabule z elox. hliníku, rozměry 594x420 mm - A2 horizontálně - dodávka, podrobnosti ve výpisu orientačního  a informačního systému OP1</t>
  </si>
  <si>
    <t>R060OP1M</t>
  </si>
  <si>
    <t>Plánek stanice - tabule z elox. hliníku, rozměry 594x420 mm - A2 horizontálně - montáž, podrobnosti ve výpisu orientačního  a informačního systému OP1</t>
  </si>
  <si>
    <t>R061OP2D</t>
  </si>
  <si>
    <t>Plánek stanice - tabule z elox. hliníku, rozměry 420x594 mm - A2 vertikálně - dodávka, podrobnosti ve výpisu orientačního  a informačního systému OP2</t>
  </si>
  <si>
    <t>R061OP2M</t>
  </si>
  <si>
    <t>Plánek stanice - tabule z elox. hliníku, rozměry 420x594 mm - A2 vertikálně - montáž, podrobnosti ve výpisu orientačního  a informačního systému OP2</t>
  </si>
  <si>
    <t>R062OHM1D</t>
  </si>
  <si>
    <t>Orientační hlasový majáček - dodávka, podrobnosti ve výpisu orientačního  a informačního systému OHM 1</t>
  </si>
  <si>
    <t>R062OHM1M</t>
  </si>
  <si>
    <t>Orientační hlasový majáček - montáž, podrobnosti ve výpisu orientačního  a informačního systému OHM 1</t>
  </si>
  <si>
    <t>R063OHM2D</t>
  </si>
  <si>
    <t>Orientační hlasový majáček - dodávka, podrobnosti ve výpisu orientačního  a informačního systému OHM 2</t>
  </si>
  <si>
    <t>R063OHM2M</t>
  </si>
  <si>
    <t>Orientační hlasový majáček - montáž, podrobnosti ve výpisu orientačního  a informačního systému OHM 2</t>
  </si>
  <si>
    <t>R064OHM3D</t>
  </si>
  <si>
    <t>Orientační hlasový majáček - dodávka, podrobnosti ve výpisu orientačního  a informačního systému OHM 3</t>
  </si>
  <si>
    <t>R064OHM3M</t>
  </si>
  <si>
    <t>Orientační hlasový majáček - montáž, podrobnosti ve výpisu orientačního  a informačního systému OHM 3</t>
  </si>
  <si>
    <t>R065OHM4D</t>
  </si>
  <si>
    <t>Orientační hlasový majáček - dodávka, podrobnosti ve výpisu orientačního  a informačního systému OHM 4</t>
  </si>
  <si>
    <t>R065OHM4M</t>
  </si>
  <si>
    <t>Orientační hlasový majáček - montáž, podrobnosti ve výpisu orientačního  a informačního systému OHM 4</t>
  </si>
  <si>
    <t>R066-DEM01</t>
  </si>
  <si>
    <t>Demontáž a likvidace stáv. tabulí nosných prvků OS a IS, vč. koordinace a umístění nových prvků, kde je možné využít původní nosný/kotevní prvek na umístění nov</t>
  </si>
  <si>
    <t>kompl</t>
  </si>
  <si>
    <t>Demontáž a likvidace stáv. tabulí nosných prvků OS a IS, vč. koordinace a umístění nových prvků, kde je možné využít původní nosný/kotevní prvek na umístění nově navržených prvků OS a IS</t>
  </si>
  <si>
    <t>R067-DEM02</t>
  </si>
  <si>
    <t>Částečná demontáž a likvidace 1. etapy OS a IS (nutné zachovat prvky, které budou opětovně použity v 2.etapě, nuutné držet systém dle realizace – popsáno ve výp</t>
  </si>
  <si>
    <t>Částečná demontáž a likvidace 1. etapy OS a IS (nutné zachovat prvky, které budou opětovně použity v 2.etapě, nuutné držet systém dle realizace – popsáno ve výpise prvků a v etapizaci)</t>
  </si>
  <si>
    <t>R068-DEM03</t>
  </si>
  <si>
    <t>Kompletní demontáž a likvidace 2. etapy OS a IS</t>
  </si>
  <si>
    <t xml:space="preserve">  SO Vybavení_a</t>
  </si>
  <si>
    <t>Provozní náklady - Ostatní výrobky</t>
  </si>
  <si>
    <t>SO Vybavení_a</t>
  </si>
  <si>
    <t>R799-OS/006, OS</t>
  </si>
  <si>
    <t>Dodávka přenosný hasící přístroj práškový 6 kg, hasební schopnost 21 A, podrobnosti ve výpisu ostatních prvků OS/006, OS/110</t>
  </si>
  <si>
    <t>D.2211_2_508 Výpis ostatních prvků 
10=10.000 [A]</t>
  </si>
  <si>
    <t>Montáž přenosný hasící přístroj práškový 6 kg, hasební schopnost 21 A, podrobnosti ve výpisu ostatních prvků OS/006, OS/110</t>
  </si>
  <si>
    <t xml:space="preserve">  SO Vybavení_b</t>
  </si>
  <si>
    <t>Provozní náklady - Sanitární zařízení</t>
  </si>
  <si>
    <t>SO Vybavení_b</t>
  </si>
  <si>
    <t>Zařizovací předměty</t>
  </si>
  <si>
    <t>725-VS/01</t>
  </si>
  <si>
    <t>D+M zásobník na papírové ručníky s odpadkovým košem, umístění 0P09b, 0P12b, podrobnosti ve výpisu sanitárního zařízení VS/01</t>
  </si>
  <si>
    <t>D.2215_2_003 Sanitární zařízení 
2=2.000 [A]</t>
  </si>
  <si>
    <t>725-VS/02</t>
  </si>
  <si>
    <t>D+M dávkovač tekutého mýdla, umístění 0P09b, 0P12b, 0P16b, 0P19e, 1P03b, 1P03a, 1P07b, podrobnosti ve výpisu sanitárního zařízení VS/02</t>
  </si>
  <si>
    <t>D.2215_2_003 Sanitární zařízení 
9=9.000 [A]</t>
  </si>
  <si>
    <t>725-VS/03</t>
  </si>
  <si>
    <t>D+M zrcadlo 400x900, umístění 0P09b, 0P12b, podrobnosti ve výpisu sanitárního zařízení VS/03</t>
  </si>
  <si>
    <t>D.2215_2_003 Sanitární zařízení 
4=4.000 [A]</t>
  </si>
  <si>
    <t>725-VS/04</t>
  </si>
  <si>
    <t>D+M přebalovací pult, umístění 0P09b, 0P12b, podrobnosti ve výpisu sanitárního zařízení VS/04</t>
  </si>
  <si>
    <t>725-VS/05</t>
  </si>
  <si>
    <t>D+M zásobník na toaletní papír, umístění 0P09a, 0P12a, 0P16c, 0P19e, 1P03c, podrobnosti ve výpisu sanitárního zařízení VS/05</t>
  </si>
  <si>
    <t>D.2215_2_003 Sanitární zařízení 
6=6.000 [A]</t>
  </si>
  <si>
    <t>725-VS/06</t>
  </si>
  <si>
    <t>D+M WC štětka, umístění 0P09a, 0P12a, 0P16c, 0P19e, 1P03c, 1P07b, podrobnosti ve výpisu sanitárního zařízení VS/06</t>
  </si>
  <si>
    <t>725-VS/07</t>
  </si>
  <si>
    <t>D+M zásobník hygienických sáčků, umístění 0P09a, 0P16c, 0P19e, 1P03c, 1P07b, podrobnosti ve výpisu sanitárního zařízení VS/07</t>
  </si>
  <si>
    <t>725-VS/08</t>
  </si>
  <si>
    <t>D+M hygienický odpadkový koš, umístění 0P09a, 0P16c, 0P19e, 1P03c, 1P07b, podrobnosti ve výpisu sanitárního zařízení VS/08</t>
  </si>
  <si>
    <t>725-VS/09</t>
  </si>
  <si>
    <t>D+M dávkovač dezinfekce, umístění 0P09b, 0P12b, podrobnosti ve výpisu sanitárního zařízení VS/09</t>
  </si>
  <si>
    <t>D.2215_2_003 Sanitární zařízení 
3=3.000 [A]</t>
  </si>
  <si>
    <t>725-VS/10</t>
  </si>
  <si>
    <t>D+M pisoárová zástěna, umístění 0P12a, podrobnosti ve výpisu sanitárního zařízení VS/10</t>
  </si>
  <si>
    <t>725-VS/11</t>
  </si>
  <si>
    <t>D+M zrcadlo s rámem 450x900 mm, umístění 0P16b, 0P19e, 1P03a, podrobnosti ve výpisu sanitárního zařízení VS/11</t>
  </si>
  <si>
    <t>725-VS/12</t>
  </si>
  <si>
    <t>D+M odpadkový koš na papírové ručníky, umístění 0P16b, 0P19e, 1P03a, 1P07b, podrobnosti ve výpisu sanitárního zařízení VS/12</t>
  </si>
  <si>
    <t>725-VS/13</t>
  </si>
  <si>
    <t>D+M zásobník na papírové ručníky, umístění 0P16b, 0P19e, 1P03a, 1P07b, podrobnosti ve výpisu sanitárního zařízení VS/13</t>
  </si>
  <si>
    <t>725-VS/14</t>
  </si>
  <si>
    <t>D+M polička 400x200 mm, umístění 1P07b, podrobnosti ve výpisu sanitárního zařízení VS/14</t>
  </si>
  <si>
    <t>D.2215_2_003 Sanitární zařízení 
1=1.000 [A]</t>
  </si>
  <si>
    <t>725-VS/15</t>
  </si>
  <si>
    <t>D+M zrcadlo  400x900 mm, umístění 1P07b, podrobnosti ve výpisu sanitárního zařízení VS/15</t>
  </si>
  <si>
    <t>725-VS/16</t>
  </si>
  <si>
    <t>D+M madlo sklopné 900 mm, umístění 1P07b, podrobnosti ve výpisu sanitárního zařízení VS/16</t>
  </si>
  <si>
    <t>725-VS/17</t>
  </si>
  <si>
    <t>D+M madlo pevné 900 mm, umístění 1P07b, podrobnosti ve výpisu sanitárního zařízení VS/17</t>
  </si>
  <si>
    <t>725-VS/18</t>
  </si>
  <si>
    <t>D+M madlo svislé 700 mm, umístění 1P07b, podrobnosti ve výpisu sanitárního zařízení VS/18</t>
  </si>
  <si>
    <t>725-VS/19</t>
  </si>
  <si>
    <t>D+M zádová opěrka, umístění 1P07b, podrobnosti ve výpisu sanitárního zařízení VS/19</t>
  </si>
  <si>
    <t xml:space="preserve">  SO Vybavení_c</t>
  </si>
  <si>
    <t>Provozní náklady - Vybavení nábytkem</t>
  </si>
  <si>
    <t>SO Vybavení_c</t>
  </si>
  <si>
    <t>766-VN/01</t>
  </si>
  <si>
    <t>D+M nástěnný bodový háček, podrobnosti ve výpisu vybavení nábytkem VN/01</t>
  </si>
  <si>
    <t>D.2215_2_004 Vybavení nábytkem 
12=12.000 [A]</t>
  </si>
  <si>
    <t>766-VN/02</t>
  </si>
  <si>
    <t>D+M nástěnný bodový háček, podrobnosti ve výpisu vybavení nábytkem VN/02</t>
  </si>
  <si>
    <t>D.2215_2_004 Vybavení nábytkem 
5=5.000 [A]</t>
  </si>
  <si>
    <t>766-VN/03</t>
  </si>
  <si>
    <t>D+M regál 900x450x1800 mm, podrobnosti ve výpisu vybavení nábytkem VN/03</t>
  </si>
  <si>
    <t>D.2215_2_004 Vybavení nábytkem 
4=4.000 [A]</t>
  </si>
  <si>
    <t>766-VN/07</t>
  </si>
  <si>
    <t>D+M klaprám pro zobrazení povinných informací vyvěšovaných správce OŘ, "výlukové jízdní řády+informace o výlukách" podrobnosti VN/07</t>
  </si>
  <si>
    <t>D.2215_2_004 Vybavení nábytkem 
1=1.000 [A]</t>
  </si>
  <si>
    <t>766-VN/08a</t>
  </si>
  <si>
    <t>D+M klaprám pro zobrazení povinných informací vyvěšovaných správce OŘ - "příjezdy", podrobnosti ve výpisu vybavení nábytkem VN/08a</t>
  </si>
  <si>
    <t>766-VN/08b</t>
  </si>
  <si>
    <t>D+M klaprám pro zobrazení povinných informací vyvěšovaných správce OŘ - "odjezdy", podrobnosti ve výpisu vybavení nábytkem VN/08b</t>
  </si>
  <si>
    <t>766-VN/08c</t>
  </si>
  <si>
    <t>D+M klaprám pro zobrazení povinných infor. vyvěšovaných správce OŘ - "provozní řád výpravní budovy", podrobnosti ve výpisu vybavení nábytkem VN/08c</t>
  </si>
  <si>
    <t>766-VN/08d</t>
  </si>
  <si>
    <t>D+M klaprám pro zobrazení povinných infor. vyvěšovaných správce OŘ - "požární poplachová směrnice", podrobnosti ve výpisu vybavení nábytkem VN/08d</t>
  </si>
  <si>
    <t>766-VN/21</t>
  </si>
  <si>
    <t>D+M dávkovač dezinfekce, podrobnosti ve výpisu vybavení nábytkem VN/21</t>
  </si>
  <si>
    <t>766-VN/23</t>
  </si>
  <si>
    <t>D+M sestava popelnic, podrobnosti ve výpisu vybavení nábytkem VN/23</t>
  </si>
  <si>
    <t>D.9.8</t>
  </si>
  <si>
    <t>Všeobecný objekt</t>
  </si>
  <si>
    <t xml:space="preserve">  SO 98-98</t>
  </si>
  <si>
    <t>SO 98-98</t>
  </si>
  <si>
    <t>R01</t>
  </si>
  <si>
    <t>Dokumentace skutečného provedení stavby, geodetická část</t>
  </si>
  <si>
    <t>R02</t>
  </si>
  <si>
    <t>Dokumentace skutečného provedení stavby, technická část</t>
  </si>
  <si>
    <t>R03</t>
  </si>
  <si>
    <t>Dokumentace skutečného provedení stavby, dokladová část</t>
  </si>
  <si>
    <t>R04</t>
  </si>
  <si>
    <t>Osvědčení o shodě notifikovanou osobou v realizaci</t>
  </si>
  <si>
    <t>R05</t>
  </si>
  <si>
    <t>Publicita</t>
  </si>
  <si>
    <t>Položka obsahuje:  
Tisky materiálů + instalace  
Catering zahájení + ukončení   
Focení + videa 1x za 4 měsíce (6x)  
Kladívka, páska, nůžky  
Exkurze, novinářské dny 
Položka obsahuje:  
Tisky materiálů + instalace  
Catering zahájení + ukončení   
Focení + videa 1x za 4 měsíce (6x)  
Kladívka, páska, nůžky  
Exkurze, novinářské dny 
Položka obsahuje:  
Tisky materiálů + instalace  
Catering zahájení + ukončení   
Focení + videa 1x za 4 měsíce (6x)  
Kladívka, páska, nůžky  
Exkurze, novinářské dny</t>
  </si>
  <si>
    <t>R06</t>
  </si>
  <si>
    <t>Osvědčení o bezpečnosti před uvedením do provozu</t>
  </si>
  <si>
    <t>R07</t>
  </si>
  <si>
    <t>Exkurze stavby dle SoD</t>
  </si>
  <si>
    <t>00511 R</t>
  </si>
  <si>
    <t>Geodetické práce</t>
  </si>
  <si>
    <t>005122020R</t>
  </si>
  <si>
    <t>Silniční, železniční či kolejový provoz</t>
  </si>
  <si>
    <t>005124010R</t>
  </si>
  <si>
    <t>Koordinační činnost</t>
  </si>
  <si>
    <t>005211010R</t>
  </si>
  <si>
    <t>Předání a převzetí staveniště</t>
  </si>
  <si>
    <t>00540T</t>
  </si>
  <si>
    <t>Zajištění bezpečnosti cestujících a drážní dopravy - přístup k nástupištím, bezbariérový přístup apo</t>
  </si>
  <si>
    <t>00802T</t>
  </si>
  <si>
    <t>Stavebně technický průzkum dřevěných konstrukcí</t>
  </si>
  <si>
    <t>00890T</t>
  </si>
  <si>
    <t>Samostatná správní řízení</t>
  </si>
  <si>
    <t>00990T</t>
  </si>
  <si>
    <t>Hlukové měření</t>
  </si>
  <si>
    <t>00991T</t>
  </si>
  <si>
    <t>Provizorní zabezpečení výkopu</t>
  </si>
  <si>
    <t>00993T</t>
  </si>
  <si>
    <t>Archeologický dohled</t>
  </si>
  <si>
    <t>00994T</t>
  </si>
  <si>
    <t>Stratigrafický a restaurátorský průzkum</t>
  </si>
  <si>
    <t>00995T</t>
  </si>
  <si>
    <t>Inženýrsko-geologický a hydrogeologický průzkum po provedení výkopů po základovou spáru</t>
  </si>
  <si>
    <t>00997T</t>
  </si>
  <si>
    <t>Restaurátorský záměr na opravy soch, kamenných ploch a dalších prvků vyžadujících restaurování včetně odborného dohledu</t>
  </si>
  <si>
    <t>00998T</t>
  </si>
  <si>
    <t>Závěrečné restaurátorské zprávy</t>
  </si>
  <si>
    <t>D.9.9</t>
  </si>
  <si>
    <t>Odpadové hospodářství</t>
  </si>
  <si>
    <t xml:space="preserve">  SO 90-90</t>
  </si>
  <si>
    <t>SO 90-90</t>
  </si>
  <si>
    <t>Odkaz na mn. položky pořadí 5 : 2,49725 
2.49725=2.497 [A] 
Celkem: 2.497=2.497 [B]</t>
  </si>
  <si>
    <t>Technická specifikace položky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Technická specifikace položky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Technická specifikace položky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t>
  </si>
  <si>
    <t>4.148=4.148 [A] 
Celkem: 4.148=4.148 [B]</t>
  </si>
  <si>
    <t>Poplatek za uložení, minerální vata,  , skupina 17 06 04 z Katalogu odpadů VČETNĚ DOPRAVY</t>
  </si>
  <si>
    <t>0.197=0.197 [A] 
Celkem: 0.197=0.197 [B]</t>
  </si>
  <si>
    <t>Poplatek za uložení, dřevo, skupina 17 02 01 z Katalogu odpadů VČETNĚ DOPRAVY</t>
  </si>
  <si>
    <t>Poplatek za uložení, dřevo,  , skupina 17 02 01 z Katalogu odpadů VČETNĚ DOPRAVY</t>
  </si>
  <si>
    <t>0.465=0.465 [A] 
36.305=36.305 [B] 
Celkem: 0.465+36.305=36.770 [C]</t>
  </si>
  <si>
    <t>Poplatek za uložení, PVC podlahová krytina, skupina 20 03 07 z Katalogu odpadů VČETNĚ DOPRAVY</t>
  </si>
  <si>
    <t>Poplatek za uložení, PVC podlahová krytina,  , skupina 20 03 07 z Katalogu odpadů VČETNĚ DOPRAVY</t>
  </si>
  <si>
    <t>0.15=0.150 [A] 
Celkem: 0.15=0.150 [B]</t>
  </si>
  <si>
    <t>Poplatek za uložení, směsi betonu a cihel, skupina 17 01 01 a 17 01 02 z Katalogu odpadů VČETNĚ DOPRAVY</t>
  </si>
  <si>
    <t>Poplatek za uložení, směsi betonu a cihel,  , skupina 17 01 01 a 17 01 02 z Katalogu odpadů VČETNĚ DOPRAVY</t>
  </si>
  <si>
    <t>974.302=974.302 [A] 
Celkem: 974.302=974.302 [B]</t>
  </si>
  <si>
    <t>Poplatek za uložení, skleněné tvárnice,  skupina 17 02 02 z Katalogu odpadů, VČETNĚ DOPRAVY</t>
  </si>
  <si>
    <t>0.265=0.265 [A] 
Celkem: 0.265=0.265 [B]</t>
  </si>
  <si>
    <t>Poplatek za uložení, tašky, stavební keramika, skupina 17 01 03 z Katalogu odpadů VČETNĚ DOPRAVY</t>
  </si>
  <si>
    <t>17.338=17.338 [A] 
Celkem: 17.338=17.338 [B]</t>
  </si>
  <si>
    <t>Poplatek za uložení, dřevo+sklo, skupina 17 09 04 z Katalogu odpadů VČETNĚ DOPRAVY</t>
  </si>
  <si>
    <t>6.682=6.682 [A] 
Celkem: 6.682=6.682 [B]</t>
  </si>
  <si>
    <t>Poplatek za uložení, azbestocementové výrobky, skupina 17 06 05 z Katalogu odpadů VČETNĚ DOPRAVY</t>
  </si>
  <si>
    <t>3=3.000 [A] 
Celkem: 3=3.000 [B]</t>
  </si>
  <si>
    <t>0.25=0.250 [A] 
Celkem: 0.25=0.250 [B]</t>
  </si>
  <si>
    <t>Poplatek za uložení stavebního odpadu na skládce (skládkovné) cihelného zatříděného do Katalogu odpadů pod kódem 17 01 02 VČETNĚ DOPRAVY</t>
  </si>
  <si>
    <t>0.3=0.300 [A] 
1.2=1.200 [B] 
1.2*0.5 Přepočtené koeficientem množství inf=0.600 [C] 
1.8 Přepočtené koeficientem množství jin sdel=1.800 [D] 
1.2 Přepočtené koeficientem množství rozhlas=1.200 [E] 
4.4 stavební suť ZTI=4.400 [F] 
2.2 stavební odpad ZTI=2.200 [G] 
6.6 UT=6.600 [H] 
0.62 VZT=0.620 [I] 
0.25 MaR=0.250 [J] 
2.5 silnopr=2.500 [K] 
Celkem: 0.3+1.2+0.6+1.8+1.2+4.4+2.2+6.6+0.62+0.25+2.5=21.670 [L]</t>
  </si>
  <si>
    <t>0.125=0.125 [A] 
0.5 rozhlas=0.500 [B] 
0.5*0.5 Přepočtené koeficientem množství inf=0.250 [C] 
0.5*1.5 Přepočtené koeficientem množství jin sdel=0.750 [D] 
0.5 Přepočtené koeficientem množství eps=0.500 [E] 
0.2 ZTI=0.200 [F] 
0.56 UT=0.560 [G] 
0.19 VZT=0.190 [H] 
0.15 MaR=0.150 [I] 
1.5 silnopr=1.500 [J] 
Celkem: 0.125+0.5+0.25+0.75+0.5+0.2+0.56+0.19+0.15+1.5=4.725 [K]</t>
  </si>
  <si>
    <t>sk0001 - sk0002 KG SN4 DN150 (((11.3)*((1.5+0.15-0.2)+(1.26+0.15-0.2))/2)*0.6)=9.017 [A] 
sk0101 - sk0102 KG SN4 DN150 (((1.1)*((1.45+0.15-0.2)+(1.44+0.15-0.2))/2)*0.6)=0.921 [B] 
sk0103 - sk0104 KG SN4 DN150 (((3.2)*((1.44+0.15-0.2)+(1.4+0.15-0.2))/2)*0.6)=2.630 [C] 
sk0105 - sk0106 KG SN4 DN150 (((3.7)*((1.4+0.15-0.2)+(1.31+0.15-0.2))/2)*0.6)=2.897 [D] 
sk0107 - sk0108 KG SN4 DN150 (((2.7)*((1.31+0.15-0.2)+(1.25+0.15-0.2))/2)*0.6)=1.993 [E] 
sk0109 - sk0110 KG SN4 DN150 (((3.1)*((1.23+0.15-0.2)+(1.19+0.15-0.2))/2)*0.6)=2.158 [F] 
sk0111 - sk0112 KG SN4 DN150 (((3.55)*((1.46+0.15-0.2)+(1.41+0.15-0.2))/2)*0.6)=2.950 [G] 
sk0112 - sk0113 KG SN4 DN100 (((0.85)*((1.41+0.15-0.2)+(1.37+0.15-0.2))/2)*0.6)=0.683 [H] 
sk0114 - sk0115 KG SN4 DN100 (((3.67)*((1.37+0.15-0.2)+(1.33+0.15-0.2))/2)*0.6)=2.863 [I] 
sk0201 - sk0202 KG SN4 DN150 (((1.89)*((1.42+0.15-0.2)+(1.36+0.15-0.2))/2)*0.6)=1.520 [J] 
sk0301 - sk0302 KG SN4 DN100 (((0.2)*((1.27+0.15-0.2)+(1.26+0.15-0.2))/2)*0.6)=0.146 [K] 
sk0402 - sk0403 KG SN4 DN125 (((1.1)*((1.23+0.15-0.2)+(1.2+0.15-0.2))/2)*0.6)=0.769 [L] 
sk0501 - sk0502 KG SN4 DN125 (((2.14)*((1.24+0.15-0.2)+(1.17+0.15-0.2))/2)*0.6)=1.483 [M] 
sk0601 - sk0602 KG SN4 DN100 (((1.64)*((1.21+0.15-0.2)+(1.16+0.15-0.2))/2)*0.6)=1.117 [N] 
sk0701 - sk0702 KG SN4 DN100 (((1.41)*((1.46+0.15-0.2)+(1.42+0.15-0.2))/2)*0.6)=1.176 [O] 
sk07a01 - sk07a02 KG SN4 DN100 (((0.2)*((1.45+0.15-0.2)+(1.44+0.15-0.2))/2)*0.6)=0.167 [P] 
sk0801 - sk0802 KG SN4 DN100 (((1.41)*((1.41+0.15-0.2)+(1.37+0.15-0.2))/2)*0.6)=1.134 [Q] 
sk0803 - sk0804 KG SN4 DN100 (((1.12)*((1.34+0.15-0.2)+(1.31+0.15-0.2))/2)*0.6)=0.857 [R] 
sk08a01 - sk08a02 KG SN4 DN100 (((0.2)*((1.37+0.15-0.2)+(1.37+0.15-0.2))/2)*0.6)=0.158 [S] 
sk1101 - sk1102 KG SN4 DN150 (((1.25)*((1.38+0.15-0.2)+(1.36+0.15-0.2))/2)*0.6)=0.990 [T] 
sk1103 - sk1104 KG SN4 DN150 (((3.2)*((1.35+0.15-0.2)+(1.31+0.15-0.2))/2)*0.6)=2.458 [U] 
sk1105 - sk1106 KG SN4 DN150 (((2.25)*((1.3+0.15-0.2)+(1.25+0.15-0.2))/2)*0.6)=1.654 [V] 
sk1107 - sk1108 KG SN4 DN150 (((3.66)*((1.23+0.15-0.2)+(1.18+0.15-0.2))/2)*0.6)=2.536 [W] 
sk1109 - sk1110 KG SN4 DN150 (((7.18)*((1.17+0.15-0.2)+(1.08+0.15-0.2))/2)*0.6)=4.631 [X] 
sk1111 - sk1112 KG SN4 DN150 (((2.75)*((1.07+0.15-0.2)+(1.03+0.15-0.2))/2)*0.6)=1.650 [Y] 
sk1113 - sk1114 KG SN4 DN150 (((1.5)*((1.13+0.15-0.2)+(1.11+0.15-0.2))/2)*0.6)=0.963 [Z] 
sk1115 - sk1116 KG SN4 DN150 (((3.9)*((1.58+0.15-0.2)+(1.56+0.15-0.2))/2)*0.6)=3.557 [AA] 
sk1201 - sk1202 KG SN4 DN100 (((2.87)*((1.33+0.15-0.2)+(1.24+0.15-0.2))/2)*0.6)=2.127 [AB] 
sk1301 - sk1302 KG SN4 DN125 (((2.49)*((1.25+0.15-0.2)+(1.18+0.15-0.2))/2)*0.6)=1.741 [AC] 
sk1401 - sk1402 KG SN4 DN100 (((1.92)*((1.18+0.15-0.2)+(1.15+0.15-0.2))/2)*0.6)=1.284 [AD] 
sk14a01 - sk14a02 KG SN4 DN100 (((0.9)*((1.18+0.15-0.2)+(1.17+0.15-0.2))/2)*0.6)=0.608 [AE] 
sk1501 - sk1502 KG SN4 DN100 (((1.96)*((1.15+0.15-0.2)+(1.09+0.15-0.2))/2)*0.6)=1.258 [AF] 
sk1601 - sk1602 KG SN4 DN100 (((1.8)*((1.13+0.15-0.2)+(1.08+0.15-0.2))/2)*0.6)=1.139 [AG] 
sk1701 - sk1702 KG SN4 DN125 (((1.66)*((1.1+0.15-0.2)+(1.05+0.15-0.2))/2)*0.6)=1.021 [AH] 
sk1801 - sk1802 KG SN4 DN125 (((1.01)*((1.1+0.15-0.2)+(1.07+0.15-0.2))/2)*0.6)=0.627 [AI] 
sk1901 - sk1902 KG SN4 DN150 (((2.67)*((1.31+0.15-0.2)+(1.28+0.15-0.2))/2)*0.6)=1.994 [AJ] 
sk3001 - sk3002 KG SN4 DN150 (((5.54)*((1.57+0.15-0.2)+(1.5+0.15-0.2))/2)*0.6)=4.936 [AK] 
sk3003 - sk3004 KG SN4 DN150 (((3.76)*((1.5+0.15-0.2)+(0.51+0.15-0.2))/2)*0.6)=2.154 [AL] 
sk3101 - sk3102 KG SN4 DN150 (((4.81)*((1.56+0.15-0.2)+(0.64+0.15-0.2))/2)*0.6)=3.030 [AM] 
sk3201 - sk3202 KG SN4 DN100 (((1.32)*((1.35+0.15-0.2)+(0.4+0.15-0.2))/2)*0.6)=0.653 [AN] 
dk40a01 - dk40a02 KG SN4 DN100 (((3.7)*((0.5+0.15-0.1)+(0.5+0.15-0.1))/2)*0.5)=1.018 [AO] 
dk00a01 - dk00a02 KG SN4 DN100 (((8.5)*((0.5+0.15-0.1)+(0.5+0.15-0.1))/2)*0.5)=2.338 [AP] 
dk00b01 - dk00b02 KG SN4 DN100 (((0.5)*((0.5+0.15-0.1)+(0.5+0.15-0.1))/2)*0.5)=0.138 [AQ] 
dk00c01 - dk00c02 KG SN4 DN100 (((0.5)*((0.5+0.15-0.1)+(0.5+0.15-0.1))/2)*0.5)=0.138 [AR] 
rš01 ((0.3+1.3+0.3)*(0.3+1+0.3)*(1.4+0.15+0.2-0.2))=4.712 [AS] 
rš02 ((0.3+1.3+0.3)*(0.3+1+0.3)*(1.4+0.15+0.2-0.2))=4.712 [AT] 
mj01 0.167 ((0+0.6+0)*(0+0.6+0)*(1.56+0.15+-0.2))=0.544 [AU] 
mj02 ((0+0.6+0)*(0+0.6+0)*(1.26+0.15+-0.2))=0.436 [AV] 
mj03 ((0+0.6+0)*(0+0.6+0)*(1.14+0.15+-0.2))=0.392 [AW] 
mj04 ((0+0.6+0)*(0+0.6+0)*(1.42+0.15+-0.2))=0.493 [AX] 
sk0001 - sk0002 KG SN4 DN150 (((11.3)*((1.5-0.3-0.2)+(1.26-0.3-0.2))/2)*0.6)*(-1)=-5.966 [AY] 
sk0101 - sk0102 KG SN4 DN150 (((1.1)*((1.45-0.3-0.2)+(1.44-0.3-0.2))/2)*0.6)*(-1)=-0.624 [AZ] 
sk0103 - sk0104 KG SN4 DN150 (((3.2)*((1.44-0.3-0.2)+(1.4-0.3-0.2))/2)*0.6)*(-1)=-1.766 [BA] 
sk0105 - sk0106 KG SN4 DN150 (((3.7)*((1.4-0.3-0.2)+(1.31-0.3-0.2))/2)*0.6)*(-1)=-1.898 [BB] 
sk0107 - sk0108 KG SN4 DN150 (((2.7)*((1.31-0.3-0.2)+(1.25-0.3-0.2))/2)*0.6)*(-1)=-1.264 [BC] 
sk0109 - sk0110 KG SN4 DN150 (((3.1)*((1.23-0.3-0.2)+(1.19-0.3-0.2))/2)*0.6)*(-1)=-1.321 [BD] 
sk0111 - sk0112 KG SN4 DN150 (((3.55)*((1.46-0.3-0.2)+(1.41-0.3-0.2))/2)*0.6)*(-1)=-1.992 [BE] 
sk0112 - sk0113 KG SN4 DN100 (((0.85)*((1.41-0.25-0.2)+(1.37-0.25-0.2))/2)*0.6)*(-1)=-0.479 [BF] 
sk0114 - sk0115 KG SN4 DN100 (((3.67)*((1.37-0.25-0.2)+(1.33-0.25-0.2))/2)*0.6)*(-1)=-1.982 [BG] 
sk0201 - sk0202 KG SN4 DN150 (((1.89)*((1.42-0.3-0.2)+(1.36-0.3-0.2))/2)*0.6)*(-1)=-1.009 [BH] 
sk0301 - sk0302 KG SN4 DN100 (((0.2)*((1.27-0.25-0.2)+(1.26-0.25-0.2))/2)*0.6)*(-1)=-0.098 [BI] 
sk0402 - sk0403 KG SN4 DN125 (((1.1)*((1.23-0.3-0.2)+(1.2-0.3-0.2))/2)*0.6)*(-1)=-0.472 [BJ] 
sk0501 - sk0502 KG SN4 DN125 (((2.14)*((1.24-0.3-0.2)+(1.17-0.3-0.2))/2)*0.6)*(-1)=-0.905 [BK] 
sk0601 - sk0602 KG SN4 DN100 (((1.64)*((1.21-0.25-0.2)+(1.16-0.25-0.2))/2)*0.6)*(-1)=-0.723 [BL] 
sk0701 - sk0702 KG SN4 DN100 (((1.41)*((1.46-0.25-0.2)+(1.42-0.25-0.2))/2)*0.6)*(-1)=-0.838 [BM] 
sk07a01 - sk07a02 KG SN4 DN100 (((0.2)*((1.45-0.25-0.2)+(1.44-0.25-0.2))/2)*0.6)*(-1)=-0.119 [BN] 
sk0801 - sk0802 KG SN4 DN100 (((1.41)*((1.41-0.25-0.2)+(1.37-0.25-0.2))/2)*0.6)*(-1)=-0.795 [BO] 
sk0803 - sk0804 KG SN4 DN100 (((1.12)*((1.34-0.25-0.2)+(1.31-0.25-0.2))/2)*0.6)*(-1)=-0.588 [BP] 
sk08a01 - sk08a02 KG SN4 DN100 (((0.2)*((1.37-0.25-0.2)+(1.37-0.25-0.2))/2)*0.6)*(-1)=-0.110 [BQ] 
sk1101 - sk1102 KG SN4 DN150 (((1.25)*((1.38-0.3-0.2)+(1.36-0.3-0.2))/2)*0.6)*(-1)=-0.653 [BR] 
sk1103 - sk1104 KG SN4 DN150 (((3.2)*((1.35-0.3-0.2)+(1.31-0.3-0.2))/2)*0.6)*(-1)=-1.594 [BS] 
sk1105 - sk1106 KG SN4 DN150 (((2.25)*((1.3-0.3-0.2)+(1.25-0.3-0.2))/2)*0.6)*(-1)=-1.046 [BT] 
sk1107 - sk1108 KG SN4 DN150 (((3.66)*((1.23-0.3-0.2)+(1.18-0.3-0.2))/2)*0.6)*(-1)=-1.548 [BU] 
sk1109 - sk1110 KG SN4 DN150 (((7.18)*((1.17-0.3-0.2)+(1.08-0.3-0.2))/2)*0.6)*(-1)=-2.693 [BV] 
sk1111 - sk1112 KG SN4 DN150 (((2.75)*((1.07-0.3-0.2)+(1.03-0.3-0.2))/2)*0.6)*(-1)=-0.908 [BW] 
sk1113 - sk1114 KG SN4 DN150 (((1.5)*((1.13-0.3-0.2)+(1.11-0.3-0.2))/2)*0.6)*(-1)=-0.558 [BX] 
sk1115 - sk1116 KG SN4 DN150 (((3.9)*((1.58-0.3-0.2)+(1.56-0.3-0.2))/2)*0.6)*(-1)=-2.504 [BY] 
sk1201 - sk1202 KG SN4 DN100 (((2.87)*((1.33-0.25-0.2)+(1.24-0.25-0.2))/2)*0.6)*(-1)=-1.438 [BZ] 
sk1301 - sk1302 KG SN4 DN125 (((2.49)*((1.25-0.3-0.2)+(1.18-0.3-0.2))/2)*0.6)*(-1)=-1.068 [CA] 
sk1401 - sk1402 KG SN4 DN100 (((1.92)*((1.18-0.25-0.2)+(1.15-0.25-0.2))/2)*0.6)*(-1)=-0.824 [CB] 
sk14a01 - sk14a02 KG SN4 DN100 (((0.9)*((1.18-0.25-0.2)+(1.17-0.25-0.2))/2)*0.6)*(-1)=-0.392 [CC] 
sk1501 - sk1502 KG SN4 DN100 (((1.96)*((1.15-0.25-0.2)+(1.09-0.25-0.2))/2)*0.6)*(-1)=-0.788 [CD] 
sk1601 - sk1602 KG SN4 DN100 (((1.8)*((1.13-0.25-0.2)+(1.08-0.25-0.2))/2)*0.6)*(-1)=-0.707 [CE] 
sk1701 - sk1702 KG SN4 DN125 (((1.66)*((1.1-0.3-0.2)+(1.05-0.3-0.2))/2)*0.6)*(-1)=-0.573 [CF] 
sk1801 - sk1802 KG SN4 DN125 (((1.01)*((1.1-0.3-0.2)+(1.07-0.3-0.2))/2)*0.6)*(-1)=-0.355 [CG] 
sk1901 - sk1902 KG SN4 DN150 (((2.67)*((1.31-0.3-0.2)+(1.28-0.3-0.2))/2)*0.6)*(-1)=-1.274 [CH] 
sk3001 - sk3002 KG SN4 DN150 (((5.54)*((1.57-0.3-0.2)+(1.5-0.3-0.2))/2)*0.6)*(-1)=-3.440 [CI] 
sk3003 - sk3004 KG SN4 DN150 (((3.76)*((1.5-0.3-0.2)+(0.51-0.3-0.2))/2)*0.6)*(-1)=-1.139 [CJ] 
sk3101 - sk3102 KG SN4 DN150 (((4.81)*((1.56-0.3-0.2)+(0.64-0.3-0.2))/2)*0.6)*(-1)=-1.732 [CK] 
sk3201 - sk3202 KG SN4 DN100 (((1.32)*((1.35-0.25-0.2)+(0.4-0.25-0.2))/2)*0.6)*(-1)=-0.337 [CL] 
dk40a01 - dk40a02 KG SN4 DN100 (((3.7)*((0.5-0.25-0.1)+(0.5-0.25-0.1))/2)*0.5)*(-1)=-0.278 [CM] 
dk00a01 - dk00a02 KG SN4 DN100 (((8.5)*((0.5-0.25-0.1)+(0.5-0.25-0.1))/2)*0.5)*(-1)=-0.638 [CN] 
dk00b01 - dk00b02 KG SN4 DN100 (((0.5)*((0.5-0.25-0.1)+(0.5-0.25-0.1))/2)*0.5)*(-1)=-0.038 [CO] 
dk00c01 - dk00c02 KG SN4 DN100 (((0.5)*((0.5-0.25-0.1)+(0.5-0.25-0.1))/2)*0.5)*(-1)=-0.038 [CP] 
rš01 0.167 (((0.3+1.3+0.3)*(0.3+1+0.3)-(1.3*1))*(1.4+0.2-0.2))*(-1)=-2.436 [CQ] 
rš02 0.167 (((0.3+1.3+0.3)*(0.3+1+0.3)-(1.3*1))*(1.4+0.2-0.2))*(-1)=-2.436 [CR] 
mj01 0.167 (((0+0.6+0)*(0+0.6+0)-(0))*(1.56+-0.3-0.2))*(-1)=-0.382 [CS] 
mj02 (((0+0.6+0)*(0+0.6+0)-(0))*(1.26+-0.2))*(-1)=-0.382 [CT] 
mj03 (((0+0.6+0)*(0+0.6+0)-(0))*(1.14+-0.2))*(-1)=-0.338 [CU] 
mj04 (((0+0.6+0)*(0+0.6+0)-(0))*(1.42+-0.2))*(-1)=-0.439 [CV] 
rušené šachty 4*(1.3*1.0*1.6 - 0)*(-1)=-8.320 [CW] 
'Celkem: 'A10+B10+C10+D10+E10+F10+G10+H10+I10+J10+K10+L10+M10+N10+O10+P10+Q10+R10+S10+T10+U10+V10+W10+X10+Y10+Z10+AA10+AB10+AC10+AD10+AE10+AF10+AG10+A 
26.3260000000001*2.1 Přepočtené koeficientem množství=55.285 [CX] 
Celkem: 55.285=55.285 [CY]</t>
  </si>
  <si>
    <t>0.5=0.500 [A] 
0.5=0.500 [B] 
1.5 silnopr=1.500 [C] 
Celkem: 0.5+0.5+1.5=2.500 [D]</t>
  </si>
  <si>
    <t>0.025=0.025 [A] 
0.05=0.050 [B] 
0.1 Přepočtené koeficientem množství=0.100 [C] 
0.1*1.5 Přepočtené koeficientem množství=0.150 [D] 
0.1 Přepočtené koeficientem množství=0.100 [E] 
0.142 UT=0.142 [F] 
0.03 VZT=0.030 [G] 
0.02 MaR=0.020 [H] 
0.2 silnopr=0.200 [I] 
Celkem: 0.025+0.05+0.1+0.15+0.1+0.142+0.03+0.02+0.2=0.817 [J]</t>
  </si>
  <si>
    <t>UT0.33=0.330 [A] 
VZT 0.02=0.020 [B] 
Celkem: 0.33+0.02=0.350 [C]</t>
  </si>
  <si>
    <t>Poplatek za uložení stavebního odpadu na skládce (skládkovné) z prostého betonu zatříděného do Katalogu odpadů pod kódem 17 01 01 VČETNĚ DOPRAVY</t>
  </si>
  <si>
    <t>stavební suť ZTI 8.81=8.810 [A] 
UT 4.32=4.320 [B] 
Celkem: 8.81+4.32=13.130 [C]</t>
  </si>
  <si>
    <t>UT 2.64=2.640 [A] 
VZT 0.31=0.310 [B] 
silnopr 0.2=0.200 [C] 
Celkem: 2.64+0.31+0.2=3.150 [D]</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</si>
</sst>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styles" Target="styles.xml" /><Relationship Id="rId22" Type="http://schemas.openxmlformats.org/officeDocument/2006/relationships/sharedStrings" Target="sharedStrings.xml" /><Relationship Id="rId2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0+C10+C16+C18+C30+C32</f>
      </c>
    </row>
    <row r="7" spans="2:3" ht="12.75" customHeight="1">
      <c r="B7" s="8" t="s">
        <v>7</v>
      </c>
      <c s="10">
        <f>0+E10+E16+E18+E30+E32</f>
      </c>
    </row>
    <row r="9" spans="1:6" ht="12.75" customHeight="1">
      <c r="A9" s="9" t="s">
        <v>8</v>
      </c>
      <c s="9" t="s">
        <v>9</v>
      </c>
      <c s="9" t="s">
        <v>10</v>
      </c>
      <c s="9" t="s">
        <v>11</v>
      </c>
      <c s="9" t="s">
        <v>12</v>
      </c>
      <c s="9" t="s">
        <v>13</v>
      </c>
    </row>
    <row r="10" spans="1:6" ht="12.75">
      <c r="A10" s="11" t="s">
        <v>14</v>
      </c>
      <c s="12" t="s">
        <v>15</v>
      </c>
      <c s="14">
        <f>0+C11+C12+C13+C14+C15</f>
      </c>
      <c s="14">
        <f>C10*0.21</f>
      </c>
      <c s="14">
        <f>0+E11+E12+E13+E14+E15</f>
      </c>
      <c s="13">
        <f>0+F11+F12+F13+F14+F15</f>
      </c>
    </row>
    <row r="11" spans="1:6" ht="12.75">
      <c r="A11" s="11" t="s">
        <v>16</v>
      </c>
      <c s="12" t="s">
        <v>17</v>
      </c>
      <c s="14">
        <f>'SO 65-71-65.D'!K8+'SO 65-71-65.D'!M8</f>
      </c>
      <c s="14">
        <f>C11*0.21</f>
      </c>
      <c s="14">
        <f>C11+D11</f>
      </c>
      <c s="13">
        <f>'SO 65-71-65.D'!T7</f>
      </c>
    </row>
    <row r="12" spans="1:6" ht="12.75">
      <c r="A12" s="11" t="s">
        <v>175</v>
      </c>
      <c s="12" t="s">
        <v>176</v>
      </c>
      <c s="14">
        <f>'SO 65-71-65.I'!K8+'SO 65-71-65.I'!M8</f>
      </c>
      <c s="14">
        <f>C12*0.21</f>
      </c>
      <c s="14">
        <f>C12+D12</f>
      </c>
      <c s="13">
        <f>'SO 65-71-65.I'!T7</f>
      </c>
    </row>
    <row r="13" spans="1:6" ht="12.75">
      <c r="A13" s="11" t="s">
        <v>356</v>
      </c>
      <c s="12" t="s">
        <v>357</v>
      </c>
      <c s="14">
        <f>'SO 65-71-65.J'!K8+'SO 65-71-65.J'!M8</f>
      </c>
      <c s="14">
        <f>C13*0.21</f>
      </c>
      <c s="14">
        <f>C13+D13</f>
      </c>
      <c s="13">
        <f>'SO 65-71-65.J'!T7</f>
      </c>
    </row>
    <row r="14" spans="1:6" ht="12.75">
      <c r="A14" s="11" t="s">
        <v>1031</v>
      </c>
      <c s="12" t="s">
        <v>1032</v>
      </c>
      <c s="14">
        <f>'SO 65-71-65.P'!K8+'SO 65-71-65.P'!M8</f>
      </c>
      <c s="14">
        <f>C14*0.21</f>
      </c>
      <c s="14">
        <f>C14+D14</f>
      </c>
      <c s="13">
        <f>'SO 65-71-65.P'!T7</f>
      </c>
    </row>
    <row r="15" spans="1:6" ht="12.75">
      <c r="A15" s="11" t="s">
        <v>1295</v>
      </c>
      <c s="12" t="s">
        <v>1296</v>
      </c>
      <c s="14">
        <f>'SO 65-71-65.R'!K8+'SO 65-71-65.R'!M8</f>
      </c>
      <c s="14">
        <f>C15*0.21</f>
      </c>
      <c s="14">
        <f>C15+D15</f>
      </c>
      <c s="13">
        <f>'SO 65-71-65.R'!T7</f>
      </c>
    </row>
    <row r="16" spans="1:6" ht="12.75">
      <c r="A16" s="11" t="s">
        <v>1396</v>
      </c>
      <c s="12" t="s">
        <v>1397</v>
      </c>
      <c s="14">
        <f>0+C17</f>
      </c>
      <c s="14">
        <f>C16*0.21</f>
      </c>
      <c s="14">
        <f>0+E17</f>
      </c>
      <c s="13">
        <f>0+F17</f>
      </c>
    </row>
    <row r="17" spans="1:6" ht="12.75">
      <c r="A17" s="11" t="s">
        <v>1398</v>
      </c>
      <c s="12" t="s">
        <v>1399</v>
      </c>
      <c s="14">
        <f>'SO 65-71-65.V'!K8+'SO 65-71-65.V'!M8</f>
      </c>
      <c s="14">
        <f>C17*0.21</f>
      </c>
      <c s="14">
        <f>C17+D17</f>
      </c>
      <c s="13">
        <f>'SO 65-71-65.V'!T7</f>
      </c>
    </row>
    <row r="18" spans="1:6" ht="12.75">
      <c r="A18" s="11" t="s">
        <v>1448</v>
      </c>
      <c s="12" t="s">
        <v>1449</v>
      </c>
      <c s="14">
        <f>0+C19+C20+C21+C22+C23+C24+C25+C26+C27+C28+C29</f>
      </c>
      <c s="14">
        <f>C18*0.21</f>
      </c>
      <c s="14">
        <f>0+E19+E20+E21+E22+E23+E24+E25+E26+E27+E28+E29</f>
      </c>
      <c s="13">
        <f>0+F19+F20+F21+F22+F23+F24+F25+F26+F27+F28+F29</f>
      </c>
    </row>
    <row r="19" spans="1:6" ht="12.75">
      <c r="A19" s="11" t="s">
        <v>1450</v>
      </c>
      <c s="12" t="s">
        <v>1451</v>
      </c>
      <c s="14">
        <f>'SO 02'!K8+'SO 02'!M8</f>
      </c>
      <c s="14">
        <f>C19*0.21</f>
      </c>
      <c s="14">
        <f>C19+D19</f>
      </c>
      <c s="13">
        <f>'SO 02'!T7</f>
      </c>
    </row>
    <row r="20" spans="1:6" ht="12.75">
      <c r="A20" s="11" t="s">
        <v>1464</v>
      </c>
      <c s="12" t="s">
        <v>1465</v>
      </c>
      <c s="14">
        <f>'SO 65-71-65'!K8+'SO 65-71-65'!M8</f>
      </c>
      <c s="14">
        <f>C20*0.21</f>
      </c>
      <c s="14">
        <f>C20+D20</f>
      </c>
      <c s="13">
        <f>'SO 65-71-65'!T7</f>
      </c>
    </row>
    <row r="21" spans="1:6" ht="12.75">
      <c r="A21" s="11" t="s">
        <v>3963</v>
      </c>
      <c s="12" t="s">
        <v>3964</v>
      </c>
      <c s="14">
        <f>'SO 65-71-65.41'!K8+'SO 65-71-65.41'!M8</f>
      </c>
      <c s="14">
        <f>C21*0.21</f>
      </c>
      <c s="14">
        <f>C21+D21</f>
      </c>
      <c s="13">
        <f>'SO 65-71-65.41'!T7</f>
      </c>
    </row>
    <row r="22" spans="1:6" ht="12.75">
      <c r="A22" s="11" t="s">
        <v>4519</v>
      </c>
      <c s="12" t="s">
        <v>4520</v>
      </c>
      <c s="14">
        <f>'SO 65-71-65.42'!K8+'SO 65-71-65.42'!M8</f>
      </c>
      <c s="14">
        <f>C22*0.21</f>
      </c>
      <c s="14">
        <f>C22+D22</f>
      </c>
      <c s="13">
        <f>'SO 65-71-65.42'!T7</f>
      </c>
    </row>
    <row r="23" spans="1:6" ht="12.75">
      <c r="A23" s="11" t="s">
        <v>4763</v>
      </c>
      <c s="12" t="s">
        <v>4764</v>
      </c>
      <c s="14">
        <f>'SO 65-71-65.43_'!K8+'SO 65-71-65.43_'!M8</f>
      </c>
      <c s="14">
        <f>C23*0.21</f>
      </c>
      <c s="14">
        <f>C23+D23</f>
      </c>
      <c s="13">
        <f>'SO 65-71-65.43_'!T7</f>
      </c>
    </row>
    <row r="24" spans="1:6" ht="12.75">
      <c r="A24" s="11" t="s">
        <v>5194</v>
      </c>
      <c s="12" t="s">
        <v>5195</v>
      </c>
      <c s="14">
        <f>'SO 65-71-65.46'!K8+'SO 65-71-65.46'!M8</f>
      </c>
      <c s="14">
        <f>C24*0.21</f>
      </c>
      <c s="14">
        <f>C24+D24</f>
      </c>
      <c s="13">
        <f>'SO 65-71-65.46'!T7</f>
      </c>
    </row>
    <row r="25" spans="1:6" ht="12.75">
      <c r="A25" s="11" t="s">
        <v>5347</v>
      </c>
      <c s="12" t="s">
        <v>5348</v>
      </c>
      <c s="14">
        <f>'SO 65-71-65.47'!K8+'SO 65-71-65.47'!M8</f>
      </c>
      <c s="14">
        <f>C25*0.21</f>
      </c>
      <c s="14">
        <f>C25+D25</f>
      </c>
      <c s="13">
        <f>'SO 65-71-65.47'!T7</f>
      </c>
    </row>
    <row r="26" spans="1:6" ht="12.75">
      <c r="A26" s="11" t="s">
        <v>6071</v>
      </c>
      <c s="12" t="s">
        <v>6072</v>
      </c>
      <c s="14">
        <f>'SO 65-71-65.O'!K8+'SO 65-71-65.O'!M8</f>
      </c>
      <c s="14">
        <f>C26*0.21</f>
      </c>
      <c s="14">
        <f>C26+D26</f>
      </c>
      <c s="13">
        <f>'SO 65-71-65.O'!T7</f>
      </c>
    </row>
    <row r="27" spans="1:6" ht="12.75">
      <c r="A27" s="11" t="s">
        <v>6380</v>
      </c>
      <c s="12" t="s">
        <v>6381</v>
      </c>
      <c s="14">
        <f>'SO Vybavení_a'!K8+'SO Vybavení_a'!M8</f>
      </c>
      <c s="14">
        <f>C27*0.21</f>
      </c>
      <c s="14">
        <f>C27+D27</f>
      </c>
      <c s="13">
        <f>'SO Vybavení_a'!T7</f>
      </c>
    </row>
    <row r="28" spans="1:6" ht="12.75">
      <c r="A28" s="11" t="s">
        <v>6387</v>
      </c>
      <c s="12" t="s">
        <v>6388</v>
      </c>
      <c s="14">
        <f>'SO Vybavení_b'!K8+'SO Vybavení_b'!M8</f>
      </c>
      <c s="14">
        <f>C28*0.21</f>
      </c>
      <c s="14">
        <f>C28+D28</f>
      </c>
      <c s="13">
        <f>'SO Vybavení_b'!T7</f>
      </c>
    </row>
    <row r="29" spans="1:6" ht="12.75">
      <c r="A29" s="11" t="s">
        <v>6435</v>
      </c>
      <c s="12" t="s">
        <v>6436</v>
      </c>
      <c s="14">
        <f>'SO Vybavení_c'!K8+'SO Vybavení_c'!M8</f>
      </c>
      <c s="14">
        <f>C29*0.21</f>
      </c>
      <c s="14">
        <f>C29+D29</f>
      </c>
      <c s="13">
        <f>'SO Vybavení_c'!T7</f>
      </c>
    </row>
    <row r="30" spans="1:6" ht="12.75">
      <c r="A30" s="11" t="s">
        <v>6462</v>
      </c>
      <c s="12" t="s">
        <v>6463</v>
      </c>
      <c s="14">
        <f>0+C31</f>
      </c>
      <c s="14">
        <f>C30*0.21</f>
      </c>
      <c s="14">
        <f>0+E31</f>
      </c>
      <c s="13">
        <f>0+F31</f>
      </c>
    </row>
    <row r="31" spans="1:6" ht="12.75">
      <c r="A31" s="11" t="s">
        <v>6464</v>
      </c>
      <c s="12" t="s">
        <v>6463</v>
      </c>
      <c s="14">
        <f>'SO 98-98'!K8+'SO 98-98'!M8</f>
      </c>
      <c s="14">
        <f>C31*0.21</f>
      </c>
      <c s="14">
        <f>C31+D31</f>
      </c>
      <c s="13">
        <f>'SO 98-98'!T7</f>
      </c>
    </row>
    <row r="32" spans="1:6" ht="12.75">
      <c r="A32" s="11" t="s">
        <v>6509</v>
      </c>
      <c s="12" t="s">
        <v>6510</v>
      </c>
      <c s="14">
        <f>0+C33</f>
      </c>
      <c s="14">
        <f>C32*0.21</f>
      </c>
      <c s="14">
        <f>0+E33</f>
      </c>
      <c s="13">
        <f>0+F33</f>
      </c>
    </row>
    <row r="33" spans="1:6" ht="12.75">
      <c r="A33" s="11" t="s">
        <v>6511</v>
      </c>
      <c s="12" t="s">
        <v>6510</v>
      </c>
      <c s="14">
        <f>'SO 90-90'!K8+'SO 90-90'!M8</f>
      </c>
      <c s="14">
        <f>C33*0.21</f>
      </c>
      <c s="14">
        <f>C33+D33</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8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1448</v>
      </c>
      <c s="41">
        <f>Rekapitulace!C18</f>
      </c>
      <c s="20" t="s">
        <v>0</v>
      </c>
      <c t="s">
        <v>23</v>
      </c>
      <c t="s">
        <v>28</v>
      </c>
    </row>
    <row r="4" spans="1:16" ht="32" customHeight="1">
      <c r="A4" s="24" t="s">
        <v>20</v>
      </c>
      <c s="25" t="s">
        <v>29</v>
      </c>
      <c s="27" t="s">
        <v>1448</v>
      </c>
      <c r="E4" s="26" t="s">
        <v>1449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COUNTIFS(L8:L805,"=0",A8:A805,"P")+COUNTIFS(L8:L805,"",A8:A805,"P")+SUM(Q8:Q805)</f>
      </c>
    </row>
    <row r="8" spans="1:13" ht="12.75">
      <c r="A8" t="s">
        <v>45</v>
      </c>
      <c r="C8" s="28" t="s">
        <v>3965</v>
      </c>
      <c r="E8" s="30" t="s">
        <v>3964</v>
      </c>
      <c r="J8" s="29">
        <f>0+J9+J34+J39+J84+J101+J138+J319+J416+J597+J626+J643+J648+J657+J726+J747+J752</f>
      </c>
      <c s="29">
        <f>0+K9+K34+K39+K84+K101+K138+K319+K416+K597+K626+K643+K648+K657+K726+K747+K752</f>
      </c>
      <c s="29">
        <f>0+L9+L34+L39+L84+L101+L138+L319+L416+L597+L626+L643+L648+L657+L726+L747+L752</f>
      </c>
      <c s="29">
        <f>0+M9+M34+M39+M84+M101+M138+M319+M416+M597+M626+M643+M648+M657+M726+M747+M752</f>
      </c>
    </row>
    <row r="9" spans="1:13" ht="12.75">
      <c r="A9" t="s">
        <v>47</v>
      </c>
      <c r="C9" s="31" t="s">
        <v>62</v>
      </c>
      <c r="E9" s="33" t="s">
        <v>1467</v>
      </c>
      <c r="J9" s="32">
        <f>0</f>
      </c>
      <c s="32">
        <f>0</f>
      </c>
      <c s="32">
        <f>0+L10+L14+L18+L22+L26+L30</f>
      </c>
      <c s="32">
        <f>0+M10+M14+M18+M22+M26+M30</f>
      </c>
    </row>
    <row r="10" spans="1:16" ht="38.25">
      <c r="A10" t="s">
        <v>50</v>
      </c>
      <c s="34" t="s">
        <v>28</v>
      </c>
      <c s="34" t="s">
        <v>3966</v>
      </c>
      <c s="35" t="s">
        <v>5</v>
      </c>
      <c s="6" t="s">
        <v>3967</v>
      </c>
      <c s="36" t="s">
        <v>1470</v>
      </c>
      <c s="37">
        <v>26.326</v>
      </c>
      <c s="36">
        <v>0</v>
      </c>
      <c s="36">
        <f>ROUND(G10*H10,6)</f>
      </c>
      <c r="L10" s="38">
        <v>0</v>
      </c>
      <c s="32">
        <f>ROUND(ROUND(L10,2)*ROUND(G10,3),2)</f>
      </c>
      <c s="36" t="s">
        <v>294</v>
      </c>
      <c>
        <f>(M10*21)/100</f>
      </c>
      <c t="s">
        <v>28</v>
      </c>
    </row>
    <row r="11" spans="1:5" ht="38.25">
      <c r="A11" s="35" t="s">
        <v>56</v>
      </c>
      <c r="E11" s="39" t="s">
        <v>3968</v>
      </c>
    </row>
    <row r="12" spans="1:5" ht="12.75">
      <c r="A12" s="35" t="s">
        <v>57</v>
      </c>
      <c r="E12" s="40" t="s">
        <v>5</v>
      </c>
    </row>
    <row r="13" spans="1:5" ht="102">
      <c r="A13" t="s">
        <v>59</v>
      </c>
      <c r="E13" s="39" t="s">
        <v>3969</v>
      </c>
    </row>
    <row r="14" spans="1:16" ht="25.5">
      <c r="A14" t="s">
        <v>50</v>
      </c>
      <c s="34" t="s">
        <v>26</v>
      </c>
      <c s="34" t="s">
        <v>3970</v>
      </c>
      <c s="35" t="s">
        <v>5</v>
      </c>
      <c s="6" t="s">
        <v>3971</v>
      </c>
      <c s="36" t="s">
        <v>1470</v>
      </c>
      <c s="37">
        <v>64.245</v>
      </c>
      <c s="36">
        <v>0</v>
      </c>
      <c s="36">
        <f>ROUND(G14*H14,6)</f>
      </c>
      <c r="L14" s="38">
        <v>0</v>
      </c>
      <c s="32">
        <f>ROUND(ROUND(L14,2)*ROUND(G14,3),2)</f>
      </c>
      <c s="36" t="s">
        <v>294</v>
      </c>
      <c>
        <f>(M14*21)/100</f>
      </c>
      <c t="s">
        <v>28</v>
      </c>
    </row>
    <row r="15" spans="1:5" ht="25.5">
      <c r="A15" s="35" t="s">
        <v>56</v>
      </c>
      <c r="E15" s="39" t="s">
        <v>3971</v>
      </c>
    </row>
    <row r="16" spans="1:5" ht="12.75">
      <c r="A16" s="35" t="s">
        <v>57</v>
      </c>
      <c r="E16" s="40" t="s">
        <v>5</v>
      </c>
    </row>
    <row r="17" spans="1:5" ht="102">
      <c r="A17" t="s">
        <v>59</v>
      </c>
      <c r="E17" s="39" t="s">
        <v>3969</v>
      </c>
    </row>
    <row r="18" spans="1:16" ht="25.5">
      <c r="A18" t="s">
        <v>50</v>
      </c>
      <c s="34" t="s">
        <v>78</v>
      </c>
      <c s="34" t="s">
        <v>3972</v>
      </c>
      <c s="35" t="s">
        <v>5</v>
      </c>
      <c s="6" t="s">
        <v>3973</v>
      </c>
      <c s="36" t="s">
        <v>1470</v>
      </c>
      <c s="37">
        <v>19.637</v>
      </c>
      <c s="36">
        <v>0</v>
      </c>
      <c s="36">
        <f>ROUND(G18*H18,6)</f>
      </c>
      <c r="L18" s="38">
        <v>0</v>
      </c>
      <c s="32">
        <f>ROUND(ROUND(L18,2)*ROUND(G18,3),2)</f>
      </c>
      <c s="36" t="s">
        <v>294</v>
      </c>
      <c>
        <f>(M18*21)/100</f>
      </c>
      <c t="s">
        <v>28</v>
      </c>
    </row>
    <row r="19" spans="1:5" ht="38.25">
      <c r="A19" s="35" t="s">
        <v>56</v>
      </c>
      <c r="E19" s="39" t="s">
        <v>3974</v>
      </c>
    </row>
    <row r="20" spans="1:5" ht="12.75">
      <c r="A20" s="35" t="s">
        <v>57</v>
      </c>
      <c r="E20" s="40" t="s">
        <v>5</v>
      </c>
    </row>
    <row r="21" spans="1:5" ht="102">
      <c r="A21" t="s">
        <v>59</v>
      </c>
      <c r="E21" s="39" t="s">
        <v>3969</v>
      </c>
    </row>
    <row r="22" spans="1:16" ht="12.75">
      <c r="A22" t="s">
        <v>50</v>
      </c>
      <c s="34" t="s">
        <v>83</v>
      </c>
      <c s="34" t="s">
        <v>3975</v>
      </c>
      <c s="35" t="s">
        <v>5</v>
      </c>
      <c s="6" t="s">
        <v>3976</v>
      </c>
      <c s="36" t="s">
        <v>66</v>
      </c>
      <c s="37">
        <v>41.238</v>
      </c>
      <c s="36">
        <v>1</v>
      </c>
      <c s="36">
        <f>ROUND(G22*H22,6)</f>
      </c>
      <c r="L22" s="38">
        <v>0</v>
      </c>
      <c s="32">
        <f>ROUND(ROUND(L22,2)*ROUND(G22,3),2)</f>
      </c>
      <c s="36" t="s">
        <v>294</v>
      </c>
      <c>
        <f>(M22*21)/100</f>
      </c>
      <c t="s">
        <v>28</v>
      </c>
    </row>
    <row r="23" spans="1:5" ht="12.75">
      <c r="A23" s="35" t="s">
        <v>56</v>
      </c>
      <c r="E23" s="39" t="s">
        <v>3976</v>
      </c>
    </row>
    <row r="24" spans="1:5" ht="409.5">
      <c r="A24" s="35" t="s">
        <v>57</v>
      </c>
      <c r="E24" s="40" t="s">
        <v>3977</v>
      </c>
    </row>
    <row r="25" spans="1:5" ht="63.75">
      <c r="A25" t="s">
        <v>59</v>
      </c>
      <c r="E25" s="39" t="s">
        <v>3978</v>
      </c>
    </row>
    <row r="26" spans="1:16" ht="25.5">
      <c r="A26" t="s">
        <v>50</v>
      </c>
      <c s="34" t="s">
        <v>27</v>
      </c>
      <c s="34" t="s">
        <v>3979</v>
      </c>
      <c s="35" t="s">
        <v>5</v>
      </c>
      <c s="6" t="s">
        <v>3980</v>
      </c>
      <c s="36" t="s">
        <v>1470</v>
      </c>
      <c s="37">
        <v>11.219</v>
      </c>
      <c s="36">
        <v>0</v>
      </c>
      <c s="36">
        <f>ROUND(G26*H26,6)</f>
      </c>
      <c r="L26" s="38">
        <v>0</v>
      </c>
      <c s="32">
        <f>ROUND(ROUND(L26,2)*ROUND(G26,3),2)</f>
      </c>
      <c s="36" t="s">
        <v>294</v>
      </c>
      <c>
        <f>(M26*21)/100</f>
      </c>
      <c t="s">
        <v>28</v>
      </c>
    </row>
    <row r="27" spans="1:5" ht="25.5">
      <c r="A27" s="35" t="s">
        <v>56</v>
      </c>
      <c r="E27" s="39" t="s">
        <v>3980</v>
      </c>
    </row>
    <row r="28" spans="1:5" ht="12.75">
      <c r="A28" s="35" t="s">
        <v>57</v>
      </c>
      <c r="E28" s="40" t="s">
        <v>5</v>
      </c>
    </row>
    <row r="29" spans="1:5" ht="102">
      <c r="A29" t="s">
        <v>59</v>
      </c>
      <c r="E29" s="39" t="s">
        <v>3969</v>
      </c>
    </row>
    <row r="30" spans="1:16" ht="12.75">
      <c r="A30" t="s">
        <v>50</v>
      </c>
      <c s="34" t="s">
        <v>1006</v>
      </c>
      <c s="34" t="s">
        <v>3981</v>
      </c>
      <c s="35" t="s">
        <v>5</v>
      </c>
      <c s="6" t="s">
        <v>3982</v>
      </c>
      <c s="36" t="s">
        <v>1470</v>
      </c>
      <c s="37">
        <v>90.571</v>
      </c>
      <c s="36">
        <v>0</v>
      </c>
      <c s="36">
        <f>ROUND(G30*H30,6)</f>
      </c>
      <c r="L30" s="38">
        <v>0</v>
      </c>
      <c s="32">
        <f>ROUND(ROUND(L30,2)*ROUND(G30,3),2)</f>
      </c>
      <c s="36" t="s">
        <v>294</v>
      </c>
      <c>
        <f>(M30*21)/100</f>
      </c>
      <c t="s">
        <v>28</v>
      </c>
    </row>
    <row r="31" spans="1:5" ht="12.75">
      <c r="A31" s="35" t="s">
        <v>56</v>
      </c>
      <c r="E31" s="39" t="s">
        <v>3983</v>
      </c>
    </row>
    <row r="32" spans="1:5" ht="12.75">
      <c r="A32" s="35" t="s">
        <v>57</v>
      </c>
      <c r="E32" s="40" t="s">
        <v>5</v>
      </c>
    </row>
    <row r="33" spans="1:5" ht="12.75">
      <c r="A33" t="s">
        <v>59</v>
      </c>
      <c r="E33" s="39" t="s">
        <v>5</v>
      </c>
    </row>
    <row r="34" spans="1:13" ht="12.75">
      <c r="A34" t="s">
        <v>47</v>
      </c>
      <c r="C34" s="31" t="s">
        <v>83</v>
      </c>
      <c r="E34" s="33" t="s">
        <v>3984</v>
      </c>
      <c r="J34" s="32">
        <f>0</f>
      </c>
      <c s="32">
        <f>0</f>
      </c>
      <c s="32">
        <f>0+L35</f>
      </c>
      <c s="32">
        <f>0+M35</f>
      </c>
    </row>
    <row r="35" spans="1:16" ht="25.5">
      <c r="A35" t="s">
        <v>50</v>
      </c>
      <c s="34" t="s">
        <v>92</v>
      </c>
      <c s="34" t="s">
        <v>3985</v>
      </c>
      <c s="35" t="s">
        <v>5</v>
      </c>
      <c s="6" t="s">
        <v>3986</v>
      </c>
      <c s="36" t="s">
        <v>1293</v>
      </c>
      <c s="37">
        <v>9.24</v>
      </c>
      <c s="36">
        <v>0</v>
      </c>
      <c s="36">
        <f>ROUND(G35*H35,6)</f>
      </c>
      <c r="L35" s="38">
        <v>0</v>
      </c>
      <c s="32">
        <f>ROUND(ROUND(L35,2)*ROUND(G35,3),2)</f>
      </c>
      <c s="36" t="s">
        <v>55</v>
      </c>
      <c>
        <f>(M35*21)/100</f>
      </c>
      <c t="s">
        <v>28</v>
      </c>
    </row>
    <row r="36" spans="1:5" ht="25.5">
      <c r="A36" s="35" t="s">
        <v>56</v>
      </c>
      <c r="E36" s="39" t="s">
        <v>3986</v>
      </c>
    </row>
    <row r="37" spans="1:5" ht="76.5">
      <c r="A37" s="35" t="s">
        <v>57</v>
      </c>
      <c r="E37" s="42" t="s">
        <v>3987</v>
      </c>
    </row>
    <row r="38" spans="1:5" ht="63.75">
      <c r="A38" t="s">
        <v>59</v>
      </c>
      <c r="E38" s="39" t="s">
        <v>3988</v>
      </c>
    </row>
    <row r="39" spans="1:13" ht="12.75">
      <c r="A39" t="s">
        <v>47</v>
      </c>
      <c r="C39" s="31" t="s">
        <v>27</v>
      </c>
      <c r="E39" s="33" t="s">
        <v>3989</v>
      </c>
      <c r="J39" s="32">
        <f>0</f>
      </c>
      <c s="32">
        <f>0</f>
      </c>
      <c s="32">
        <f>0+L40+L44+L48+L52+L56+L60+L64+L68+L72+L76+L80</f>
      </c>
      <c s="32">
        <f>0+M40+M44+M48+M52+M56+M60+M64+M68+M72+M76+M80</f>
      </c>
    </row>
    <row r="40" spans="1:16" ht="12.75">
      <c r="A40" t="s">
        <v>50</v>
      </c>
      <c s="34" t="s">
        <v>48</v>
      </c>
      <c s="34" t="s">
        <v>3990</v>
      </c>
      <c s="35" t="s">
        <v>5</v>
      </c>
      <c s="6" t="s">
        <v>3991</v>
      </c>
      <c s="36" t="s">
        <v>1293</v>
      </c>
      <c s="37">
        <v>11.747</v>
      </c>
      <c s="36">
        <v>0</v>
      </c>
      <c s="36">
        <f>ROUND(G40*H40,6)</f>
      </c>
      <c r="L40" s="38">
        <v>0</v>
      </c>
      <c s="32">
        <f>ROUND(ROUND(L40,2)*ROUND(G40,3),2)</f>
      </c>
      <c s="36" t="s">
        <v>294</v>
      </c>
      <c>
        <f>(M40*21)/100</f>
      </c>
      <c t="s">
        <v>28</v>
      </c>
    </row>
    <row r="41" spans="1:5" ht="12.75">
      <c r="A41" s="35" t="s">
        <v>56</v>
      </c>
      <c r="E41" s="39" t="s">
        <v>3991</v>
      </c>
    </row>
    <row r="42" spans="1:5" ht="89.25">
      <c r="A42" s="35" t="s">
        <v>57</v>
      </c>
      <c r="E42" s="40" t="s">
        <v>3992</v>
      </c>
    </row>
    <row r="43" spans="1:5" ht="12.75">
      <c r="A43" t="s">
        <v>59</v>
      </c>
      <c r="E43" s="39" t="s">
        <v>5</v>
      </c>
    </row>
    <row r="44" spans="1:16" ht="38.25">
      <c r="A44" t="s">
        <v>50</v>
      </c>
      <c s="34" t="s">
        <v>107</v>
      </c>
      <c s="34" t="s">
        <v>3993</v>
      </c>
      <c s="35" t="s">
        <v>5</v>
      </c>
      <c s="6" t="s">
        <v>3994</v>
      </c>
      <c s="36" t="s">
        <v>1293</v>
      </c>
      <c s="37">
        <v>1.56</v>
      </c>
      <c s="36">
        <v>0</v>
      </c>
      <c s="36">
        <f>ROUND(G44*H44,6)</f>
      </c>
      <c r="L44" s="38">
        <v>0</v>
      </c>
      <c s="32">
        <f>ROUND(ROUND(L44,2)*ROUND(G44,3),2)</f>
      </c>
      <c s="36" t="s">
        <v>294</v>
      </c>
      <c>
        <f>(M44*21)/100</f>
      </c>
      <c t="s">
        <v>28</v>
      </c>
    </row>
    <row r="45" spans="1:5" ht="38.25">
      <c r="A45" s="35" t="s">
        <v>56</v>
      </c>
      <c r="E45" s="39" t="s">
        <v>3995</v>
      </c>
    </row>
    <row r="46" spans="1:5" ht="25.5">
      <c r="A46" s="35" t="s">
        <v>57</v>
      </c>
      <c r="E46" s="40" t="s">
        <v>3996</v>
      </c>
    </row>
    <row r="47" spans="1:5" ht="12.75">
      <c r="A47" t="s">
        <v>59</v>
      </c>
      <c r="E47" s="39" t="s">
        <v>5</v>
      </c>
    </row>
    <row r="48" spans="1:16" ht="12.75">
      <c r="A48" t="s">
        <v>50</v>
      </c>
      <c s="34" t="s">
        <v>113</v>
      </c>
      <c s="34" t="s">
        <v>3997</v>
      </c>
      <c s="35" t="s">
        <v>5</v>
      </c>
      <c s="6" t="s">
        <v>3998</v>
      </c>
      <c s="36" t="s">
        <v>1293</v>
      </c>
      <c s="37">
        <v>2.4</v>
      </c>
      <c s="36">
        <v>0</v>
      </c>
      <c s="36">
        <f>ROUND(G48*H48,6)</f>
      </c>
      <c r="L48" s="38">
        <v>0</v>
      </c>
      <c s="32">
        <f>ROUND(ROUND(L48,2)*ROUND(G48,3),2)</f>
      </c>
      <c s="36" t="s">
        <v>294</v>
      </c>
      <c>
        <f>(M48*21)/100</f>
      </c>
      <c t="s">
        <v>28</v>
      </c>
    </row>
    <row r="49" spans="1:5" ht="12.75">
      <c r="A49" s="35" t="s">
        <v>56</v>
      </c>
      <c r="E49" s="39" t="s">
        <v>3998</v>
      </c>
    </row>
    <row r="50" spans="1:5" ht="25.5">
      <c r="A50" s="35" t="s">
        <v>57</v>
      </c>
      <c r="E50" s="40" t="s">
        <v>3999</v>
      </c>
    </row>
    <row r="51" spans="1:5" ht="12.75">
      <c r="A51" t="s">
        <v>59</v>
      </c>
      <c r="E51" s="39" t="s">
        <v>5</v>
      </c>
    </row>
    <row r="52" spans="1:16" ht="12.75">
      <c r="A52" t="s">
        <v>50</v>
      </c>
      <c s="34" t="s">
        <v>117</v>
      </c>
      <c s="34" t="s">
        <v>4000</v>
      </c>
      <c s="35" t="s">
        <v>5</v>
      </c>
      <c s="6" t="s">
        <v>4001</v>
      </c>
      <c s="36" t="s">
        <v>1293</v>
      </c>
      <c s="37">
        <v>2.4</v>
      </c>
      <c s="36">
        <v>0</v>
      </c>
      <c s="36">
        <f>ROUND(G52*H52,6)</f>
      </c>
      <c r="L52" s="38">
        <v>0</v>
      </c>
      <c s="32">
        <f>ROUND(ROUND(L52,2)*ROUND(G52,3),2)</f>
      </c>
      <c s="36" t="s">
        <v>294</v>
      </c>
      <c>
        <f>(M52*21)/100</f>
      </c>
      <c t="s">
        <v>28</v>
      </c>
    </row>
    <row r="53" spans="1:5" ht="12.75">
      <c r="A53" s="35" t="s">
        <v>56</v>
      </c>
      <c r="E53" s="39" t="s">
        <v>4001</v>
      </c>
    </row>
    <row r="54" spans="1:5" ht="25.5">
      <c r="A54" s="35" t="s">
        <v>57</v>
      </c>
      <c r="E54" s="40" t="s">
        <v>3999</v>
      </c>
    </row>
    <row r="55" spans="1:5" ht="12.75">
      <c r="A55" t="s">
        <v>59</v>
      </c>
      <c r="E55" s="39" t="s">
        <v>5</v>
      </c>
    </row>
    <row r="56" spans="1:16" ht="12.75">
      <c r="A56" t="s">
        <v>50</v>
      </c>
      <c s="34" t="s">
        <v>121</v>
      </c>
      <c s="34" t="s">
        <v>4002</v>
      </c>
      <c s="35" t="s">
        <v>5</v>
      </c>
      <c s="6" t="s">
        <v>4003</v>
      </c>
      <c s="36" t="s">
        <v>1293</v>
      </c>
      <c s="37">
        <v>2.4</v>
      </c>
      <c s="36">
        <v>0</v>
      </c>
      <c s="36">
        <f>ROUND(G56*H56,6)</f>
      </c>
      <c r="L56" s="38">
        <v>0</v>
      </c>
      <c s="32">
        <f>ROUND(ROUND(L56,2)*ROUND(G56,3),2)</f>
      </c>
      <c s="36" t="s">
        <v>294</v>
      </c>
      <c>
        <f>(M56*21)/100</f>
      </c>
      <c t="s">
        <v>28</v>
      </c>
    </row>
    <row r="57" spans="1:5" ht="12.75">
      <c r="A57" s="35" t="s">
        <v>56</v>
      </c>
      <c r="E57" s="39" t="s">
        <v>4003</v>
      </c>
    </row>
    <row r="58" spans="1:5" ht="25.5">
      <c r="A58" s="35" t="s">
        <v>57</v>
      </c>
      <c r="E58" s="40" t="s">
        <v>3999</v>
      </c>
    </row>
    <row r="59" spans="1:5" ht="12.75">
      <c r="A59" t="s">
        <v>59</v>
      </c>
      <c r="E59" s="39" t="s">
        <v>5</v>
      </c>
    </row>
    <row r="60" spans="1:16" ht="25.5">
      <c r="A60" t="s">
        <v>50</v>
      </c>
      <c s="34" t="s">
        <v>125</v>
      </c>
      <c s="34" t="s">
        <v>4004</v>
      </c>
      <c s="35" t="s">
        <v>5</v>
      </c>
      <c s="6" t="s">
        <v>4005</v>
      </c>
      <c s="36" t="s">
        <v>1293</v>
      </c>
      <c s="37">
        <v>2.4</v>
      </c>
      <c s="36">
        <v>0</v>
      </c>
      <c s="36">
        <f>ROUND(G60*H60,6)</f>
      </c>
      <c r="L60" s="38">
        <v>0</v>
      </c>
      <c s="32">
        <f>ROUND(ROUND(L60,2)*ROUND(G60,3),2)</f>
      </c>
      <c s="36" t="s">
        <v>294</v>
      </c>
      <c>
        <f>(M60*21)/100</f>
      </c>
      <c t="s">
        <v>28</v>
      </c>
    </row>
    <row r="61" spans="1:5" ht="25.5">
      <c r="A61" s="35" t="s">
        <v>56</v>
      </c>
      <c r="E61" s="39" t="s">
        <v>4005</v>
      </c>
    </row>
    <row r="62" spans="1:5" ht="25.5">
      <c r="A62" s="35" t="s">
        <v>57</v>
      </c>
      <c r="E62" s="40" t="s">
        <v>3999</v>
      </c>
    </row>
    <row r="63" spans="1:5" ht="12.75">
      <c r="A63" t="s">
        <v>59</v>
      </c>
      <c r="E63" s="39" t="s">
        <v>5</v>
      </c>
    </row>
    <row r="64" spans="1:16" ht="25.5">
      <c r="A64" t="s">
        <v>50</v>
      </c>
      <c s="34" t="s">
        <v>130</v>
      </c>
      <c s="34" t="s">
        <v>4006</v>
      </c>
      <c s="35" t="s">
        <v>5</v>
      </c>
      <c s="6" t="s">
        <v>4007</v>
      </c>
      <c s="36" t="s">
        <v>1293</v>
      </c>
      <c s="37">
        <v>2.4</v>
      </c>
      <c s="36">
        <v>0</v>
      </c>
      <c s="36">
        <f>ROUND(G64*H64,6)</f>
      </c>
      <c r="L64" s="38">
        <v>0</v>
      </c>
      <c s="32">
        <f>ROUND(ROUND(L64,2)*ROUND(G64,3),2)</f>
      </c>
      <c s="36" t="s">
        <v>294</v>
      </c>
      <c>
        <f>(M64*21)/100</f>
      </c>
      <c t="s">
        <v>28</v>
      </c>
    </row>
    <row r="65" spans="1:5" ht="25.5">
      <c r="A65" s="35" t="s">
        <v>56</v>
      </c>
      <c r="E65" s="39" t="s">
        <v>4007</v>
      </c>
    </row>
    <row r="66" spans="1:5" ht="25.5">
      <c r="A66" s="35" t="s">
        <v>57</v>
      </c>
      <c r="E66" s="40" t="s">
        <v>3999</v>
      </c>
    </row>
    <row r="67" spans="1:5" ht="12.75">
      <c r="A67" t="s">
        <v>59</v>
      </c>
      <c r="E67" s="39" t="s">
        <v>5</v>
      </c>
    </row>
    <row r="68" spans="1:16" ht="25.5">
      <c r="A68" t="s">
        <v>50</v>
      </c>
      <c s="34" t="s">
        <v>134</v>
      </c>
      <c s="34" t="s">
        <v>4008</v>
      </c>
      <c s="35" t="s">
        <v>5</v>
      </c>
      <c s="6" t="s">
        <v>4009</v>
      </c>
      <c s="36" t="s">
        <v>1293</v>
      </c>
      <c s="37">
        <v>2.4</v>
      </c>
      <c s="36">
        <v>0</v>
      </c>
      <c s="36">
        <f>ROUND(G68*H68,6)</f>
      </c>
      <c r="L68" s="38">
        <v>0</v>
      </c>
      <c s="32">
        <f>ROUND(ROUND(L68,2)*ROUND(G68,3),2)</f>
      </c>
      <c s="36" t="s">
        <v>294</v>
      </c>
      <c>
        <f>(M68*21)/100</f>
      </c>
      <c t="s">
        <v>28</v>
      </c>
    </row>
    <row r="69" spans="1:5" ht="25.5">
      <c r="A69" s="35" t="s">
        <v>56</v>
      </c>
      <c r="E69" s="39" t="s">
        <v>4009</v>
      </c>
    </row>
    <row r="70" spans="1:5" ht="25.5">
      <c r="A70" s="35" t="s">
        <v>57</v>
      </c>
      <c r="E70" s="40" t="s">
        <v>3999</v>
      </c>
    </row>
    <row r="71" spans="1:5" ht="12.75">
      <c r="A71" t="s">
        <v>59</v>
      </c>
      <c r="E71" s="39" t="s">
        <v>5</v>
      </c>
    </row>
    <row r="72" spans="1:16" ht="12.75">
      <c r="A72" t="s">
        <v>50</v>
      </c>
      <c s="34" t="s">
        <v>137</v>
      </c>
      <c s="34" t="s">
        <v>4010</v>
      </c>
      <c s="35" t="s">
        <v>5</v>
      </c>
      <c s="6" t="s">
        <v>4011</v>
      </c>
      <c s="36" t="s">
        <v>1293</v>
      </c>
      <c s="37">
        <v>2.4</v>
      </c>
      <c s="36">
        <v>0</v>
      </c>
      <c s="36">
        <f>ROUND(G72*H72,6)</f>
      </c>
      <c r="L72" s="38">
        <v>0</v>
      </c>
      <c s="32">
        <f>ROUND(ROUND(L72,2)*ROUND(G72,3),2)</f>
      </c>
      <c s="36" t="s">
        <v>294</v>
      </c>
      <c>
        <f>(M72*21)/100</f>
      </c>
      <c t="s">
        <v>28</v>
      </c>
    </row>
    <row r="73" spans="1:5" ht="12.75">
      <c r="A73" s="35" t="s">
        <v>56</v>
      </c>
      <c r="E73" s="39" t="s">
        <v>4011</v>
      </c>
    </row>
    <row r="74" spans="1:5" ht="25.5">
      <c r="A74" s="35" t="s">
        <v>57</v>
      </c>
      <c r="E74" s="40" t="s">
        <v>3999</v>
      </c>
    </row>
    <row r="75" spans="1:5" ht="12.75">
      <c r="A75" t="s">
        <v>59</v>
      </c>
      <c r="E75" s="39" t="s">
        <v>5</v>
      </c>
    </row>
    <row r="76" spans="1:16" ht="25.5">
      <c r="A76" t="s">
        <v>50</v>
      </c>
      <c s="34" t="s">
        <v>140</v>
      </c>
      <c s="34" t="s">
        <v>4012</v>
      </c>
      <c s="35" t="s">
        <v>5</v>
      </c>
      <c s="6" t="s">
        <v>4013</v>
      </c>
      <c s="36" t="s">
        <v>1293</v>
      </c>
      <c s="37">
        <v>2.4</v>
      </c>
      <c s="36">
        <v>0</v>
      </c>
      <c s="36">
        <f>ROUND(G76*H76,6)</f>
      </c>
      <c r="L76" s="38">
        <v>0</v>
      </c>
      <c s="32">
        <f>ROUND(ROUND(L76,2)*ROUND(G76,3),2)</f>
      </c>
      <c s="36" t="s">
        <v>294</v>
      </c>
      <c>
        <f>(M76*21)/100</f>
      </c>
      <c t="s">
        <v>28</v>
      </c>
    </row>
    <row r="77" spans="1:5" ht="25.5">
      <c r="A77" s="35" t="s">
        <v>56</v>
      </c>
      <c r="E77" s="39" t="s">
        <v>4013</v>
      </c>
    </row>
    <row r="78" spans="1:5" ht="25.5">
      <c r="A78" s="35" t="s">
        <v>57</v>
      </c>
      <c r="E78" s="40" t="s">
        <v>3999</v>
      </c>
    </row>
    <row r="79" spans="1:5" ht="12.75">
      <c r="A79" t="s">
        <v>59</v>
      </c>
      <c r="E79" s="39" t="s">
        <v>5</v>
      </c>
    </row>
    <row r="80" spans="1:16" ht="25.5">
      <c r="A80" t="s">
        <v>50</v>
      </c>
      <c s="34" t="s">
        <v>143</v>
      </c>
      <c s="34" t="s">
        <v>4014</v>
      </c>
      <c s="35" t="s">
        <v>5</v>
      </c>
      <c s="6" t="s">
        <v>4015</v>
      </c>
      <c s="36" t="s">
        <v>1293</v>
      </c>
      <c s="37">
        <v>2.4</v>
      </c>
      <c s="36">
        <v>0</v>
      </c>
      <c s="36">
        <f>ROUND(G80*H80,6)</f>
      </c>
      <c r="L80" s="38">
        <v>0</v>
      </c>
      <c s="32">
        <f>ROUND(ROUND(L80,2)*ROUND(G80,3),2)</f>
      </c>
      <c s="36" t="s">
        <v>294</v>
      </c>
      <c>
        <f>(M80*21)/100</f>
      </c>
      <c t="s">
        <v>28</v>
      </c>
    </row>
    <row r="81" spans="1:5" ht="25.5">
      <c r="A81" s="35" t="s">
        <v>56</v>
      </c>
      <c r="E81" s="39" t="s">
        <v>4015</v>
      </c>
    </row>
    <row r="82" spans="1:5" ht="25.5">
      <c r="A82" s="35" t="s">
        <v>57</v>
      </c>
      <c r="E82" s="40" t="s">
        <v>3999</v>
      </c>
    </row>
    <row r="83" spans="1:5" ht="12.75">
      <c r="A83" t="s">
        <v>59</v>
      </c>
      <c r="E83" s="39" t="s">
        <v>5</v>
      </c>
    </row>
    <row r="84" spans="1:13" ht="12.75">
      <c r="A84" t="s">
        <v>47</v>
      </c>
      <c r="C84" s="31" t="s">
        <v>1710</v>
      </c>
      <c r="E84" s="33" t="s">
        <v>4016</v>
      </c>
      <c r="J84" s="32">
        <f>0</f>
      </c>
      <c s="32">
        <f>0</f>
      </c>
      <c s="32">
        <f>0+L85+L89+L93+L97</f>
      </c>
      <c s="32">
        <f>0+M85+M89+M93+M97</f>
      </c>
    </row>
    <row r="85" spans="1:16" ht="12.75">
      <c r="A85" t="s">
        <v>50</v>
      </c>
      <c s="34" t="s">
        <v>328</v>
      </c>
      <c s="34" t="s">
        <v>4017</v>
      </c>
      <c s="35" t="s">
        <v>5</v>
      </c>
      <c s="6" t="s">
        <v>4018</v>
      </c>
      <c s="36" t="s">
        <v>1327</v>
      </c>
      <c s="37">
        <v>15</v>
      </c>
      <c s="36">
        <v>0</v>
      </c>
      <c s="36">
        <f>ROUND(G85*H85,6)</f>
      </c>
      <c r="L85" s="38">
        <v>0</v>
      </c>
      <c s="32">
        <f>ROUND(ROUND(L85,2)*ROUND(G85,3),2)</f>
      </c>
      <c s="36" t="s">
        <v>55</v>
      </c>
      <c>
        <f>(M85*21)/100</f>
      </c>
      <c t="s">
        <v>28</v>
      </c>
    </row>
    <row r="86" spans="1:5" ht="12.75">
      <c r="A86" s="35" t="s">
        <v>56</v>
      </c>
      <c r="E86" s="39" t="s">
        <v>4018</v>
      </c>
    </row>
    <row r="87" spans="1:5" ht="12.75">
      <c r="A87" s="35" t="s">
        <v>57</v>
      </c>
      <c r="E87" s="40" t="s">
        <v>954</v>
      </c>
    </row>
    <row r="88" spans="1:5" ht="165.75">
      <c r="A88" t="s">
        <v>59</v>
      </c>
      <c r="E88" s="39" t="s">
        <v>4019</v>
      </c>
    </row>
    <row r="89" spans="1:16" ht="12.75">
      <c r="A89" t="s">
        <v>50</v>
      </c>
      <c s="34" t="s">
        <v>332</v>
      </c>
      <c s="34" t="s">
        <v>4020</v>
      </c>
      <c s="35" t="s">
        <v>5</v>
      </c>
      <c s="6" t="s">
        <v>4021</v>
      </c>
      <c s="36" t="s">
        <v>1327</v>
      </c>
      <c s="37">
        <v>3</v>
      </c>
      <c s="36">
        <v>0</v>
      </c>
      <c s="36">
        <f>ROUND(G89*H89,6)</f>
      </c>
      <c r="L89" s="38">
        <v>0</v>
      </c>
      <c s="32">
        <f>ROUND(ROUND(L89,2)*ROUND(G89,3),2)</f>
      </c>
      <c s="36" t="s">
        <v>55</v>
      </c>
      <c>
        <f>(M89*21)/100</f>
      </c>
      <c t="s">
        <v>28</v>
      </c>
    </row>
    <row r="90" spans="1:5" ht="12.75">
      <c r="A90" s="35" t="s">
        <v>56</v>
      </c>
      <c r="E90" s="39" t="s">
        <v>4021</v>
      </c>
    </row>
    <row r="91" spans="1:5" ht="12.75">
      <c r="A91" s="35" t="s">
        <v>57</v>
      </c>
      <c r="E91" s="40" t="s">
        <v>248</v>
      </c>
    </row>
    <row r="92" spans="1:5" ht="165.75">
      <c r="A92" t="s">
        <v>59</v>
      </c>
      <c r="E92" s="39" t="s">
        <v>4022</v>
      </c>
    </row>
    <row r="93" spans="1:16" ht="12.75">
      <c r="A93" t="s">
        <v>50</v>
      </c>
      <c s="34" t="s">
        <v>336</v>
      </c>
      <c s="34" t="s">
        <v>4023</v>
      </c>
      <c s="35" t="s">
        <v>5</v>
      </c>
      <c s="6" t="s">
        <v>4024</v>
      </c>
      <c s="36" t="s">
        <v>1327</v>
      </c>
      <c s="37">
        <v>8</v>
      </c>
      <c s="36">
        <v>0</v>
      </c>
      <c s="36">
        <f>ROUND(G93*H93,6)</f>
      </c>
      <c r="L93" s="38">
        <v>0</v>
      </c>
      <c s="32">
        <f>ROUND(ROUND(L93,2)*ROUND(G93,3),2)</f>
      </c>
      <c s="36" t="s">
        <v>55</v>
      </c>
      <c>
        <f>(M93*21)/100</f>
      </c>
      <c t="s">
        <v>28</v>
      </c>
    </row>
    <row r="94" spans="1:5" ht="12.75">
      <c r="A94" s="35" t="s">
        <v>56</v>
      </c>
      <c r="E94" s="39" t="s">
        <v>4024</v>
      </c>
    </row>
    <row r="95" spans="1:5" ht="12.75">
      <c r="A95" s="35" t="s">
        <v>57</v>
      </c>
      <c r="E95" s="40" t="s">
        <v>322</v>
      </c>
    </row>
    <row r="96" spans="1:5" ht="165.75">
      <c r="A96" t="s">
        <v>59</v>
      </c>
      <c r="E96" s="39" t="s">
        <v>4025</v>
      </c>
    </row>
    <row r="97" spans="1:16" ht="12.75">
      <c r="A97" t="s">
        <v>50</v>
      </c>
      <c s="34" t="s">
        <v>339</v>
      </c>
      <c s="34" t="s">
        <v>4026</v>
      </c>
      <c s="35" t="s">
        <v>5</v>
      </c>
      <c s="6" t="s">
        <v>4027</v>
      </c>
      <c s="36" t="s">
        <v>1327</v>
      </c>
      <c s="37">
        <v>26</v>
      </c>
      <c s="36">
        <v>0</v>
      </c>
      <c s="36">
        <f>ROUND(G97*H97,6)</f>
      </c>
      <c r="L97" s="38">
        <v>0</v>
      </c>
      <c s="32">
        <f>ROUND(ROUND(L97,2)*ROUND(G97,3),2)</f>
      </c>
      <c s="36" t="s">
        <v>55</v>
      </c>
      <c>
        <f>(M97*21)/100</f>
      </c>
      <c t="s">
        <v>28</v>
      </c>
    </row>
    <row r="98" spans="1:5" ht="12.75">
      <c r="A98" s="35" t="s">
        <v>56</v>
      </c>
      <c r="E98" s="39" t="s">
        <v>4027</v>
      </c>
    </row>
    <row r="99" spans="1:5" ht="51">
      <c r="A99" s="35" t="s">
        <v>57</v>
      </c>
      <c r="E99" s="40" t="s">
        <v>4028</v>
      </c>
    </row>
    <row r="100" spans="1:5" ht="255">
      <c r="A100" t="s">
        <v>59</v>
      </c>
      <c r="E100" s="39" t="s">
        <v>4029</v>
      </c>
    </row>
    <row r="101" spans="1:13" ht="12.75">
      <c r="A101" t="s">
        <v>47</v>
      </c>
      <c r="C101" s="31" t="s">
        <v>1774</v>
      </c>
      <c r="E101" s="33" t="s">
        <v>1775</v>
      </c>
      <c r="J101" s="32">
        <f>0</f>
      </c>
      <c s="32">
        <f>0</f>
      </c>
      <c s="32">
        <f>0+L102+L106+L110+L114+L118+L122+L126+L130+L134</f>
      </c>
      <c s="32">
        <f>0+M102+M106+M110+M114+M118+M122+M126+M130+M134</f>
      </c>
    </row>
    <row r="102" spans="1:16" ht="25.5">
      <c r="A102" t="s">
        <v>50</v>
      </c>
      <c s="34" t="s">
        <v>343</v>
      </c>
      <c s="34" t="s">
        <v>4030</v>
      </c>
      <c s="35" t="s">
        <v>5</v>
      </c>
      <c s="6" t="s">
        <v>4031</v>
      </c>
      <c s="36" t="s">
        <v>267</v>
      </c>
      <c s="37">
        <v>397.6</v>
      </c>
      <c s="36">
        <v>0</v>
      </c>
      <c s="36">
        <f>ROUND(G102*H102,6)</f>
      </c>
      <c r="L102" s="38">
        <v>0</v>
      </c>
      <c s="32">
        <f>ROUND(ROUND(L102,2)*ROUND(G102,3),2)</f>
      </c>
      <c s="36" t="s">
        <v>294</v>
      </c>
      <c>
        <f>(M102*21)/100</f>
      </c>
      <c t="s">
        <v>28</v>
      </c>
    </row>
    <row r="103" spans="1:5" ht="38.25">
      <c r="A103" s="35" t="s">
        <v>56</v>
      </c>
      <c r="E103" s="39" t="s">
        <v>4032</v>
      </c>
    </row>
    <row r="104" spans="1:5" ht="318.75">
      <c r="A104" s="35" t="s">
        <v>57</v>
      </c>
      <c r="E104" s="40" t="s">
        <v>4033</v>
      </c>
    </row>
    <row r="105" spans="1:5" ht="12.75">
      <c r="A105" t="s">
        <v>59</v>
      </c>
      <c r="E105" s="39" t="s">
        <v>5</v>
      </c>
    </row>
    <row r="106" spans="1:16" ht="12.75">
      <c r="A106" t="s">
        <v>50</v>
      </c>
      <c s="34" t="s">
        <v>347</v>
      </c>
      <c s="34" t="s">
        <v>4034</v>
      </c>
      <c s="35" t="s">
        <v>5</v>
      </c>
      <c s="6" t="s">
        <v>4035</v>
      </c>
      <c s="36" t="s">
        <v>267</v>
      </c>
      <c s="37">
        <v>125.18</v>
      </c>
      <c s="36">
        <v>0.00027</v>
      </c>
      <c s="36">
        <f>ROUND(G106*H106,6)</f>
      </c>
      <c r="L106" s="38">
        <v>0</v>
      </c>
      <c s="32">
        <f>ROUND(ROUND(L106,2)*ROUND(G106,3),2)</f>
      </c>
      <c s="36" t="s">
        <v>294</v>
      </c>
      <c>
        <f>(M106*21)/100</f>
      </c>
      <c t="s">
        <v>28</v>
      </c>
    </row>
    <row r="107" spans="1:5" ht="12.75">
      <c r="A107" s="35" t="s">
        <v>56</v>
      </c>
      <c r="E107" s="39" t="s">
        <v>4035</v>
      </c>
    </row>
    <row r="108" spans="1:5" ht="140.25">
      <c r="A108" s="35" t="s">
        <v>57</v>
      </c>
      <c r="E108" s="40" t="s">
        <v>4036</v>
      </c>
    </row>
    <row r="109" spans="1:5" ht="12.75">
      <c r="A109" t="s">
        <v>59</v>
      </c>
      <c r="E109" s="39" t="s">
        <v>5</v>
      </c>
    </row>
    <row r="110" spans="1:16" ht="12.75">
      <c r="A110" t="s">
        <v>50</v>
      </c>
      <c s="34" t="s">
        <v>351</v>
      </c>
      <c s="34" t="s">
        <v>4037</v>
      </c>
      <c s="35" t="s">
        <v>5</v>
      </c>
      <c s="6" t="s">
        <v>4038</v>
      </c>
      <c s="36" t="s">
        <v>267</v>
      </c>
      <c s="37">
        <v>118.8</v>
      </c>
      <c s="36">
        <v>0.00029</v>
      </c>
      <c s="36">
        <f>ROUND(G110*H110,6)</f>
      </c>
      <c r="L110" s="38">
        <v>0</v>
      </c>
      <c s="32">
        <f>ROUND(ROUND(L110,2)*ROUND(G110,3),2)</f>
      </c>
      <c s="36" t="s">
        <v>294</v>
      </c>
      <c>
        <f>(M110*21)/100</f>
      </c>
      <c t="s">
        <v>28</v>
      </c>
    </row>
    <row r="111" spans="1:5" ht="12.75">
      <c r="A111" s="35" t="s">
        <v>56</v>
      </c>
      <c r="E111" s="39" t="s">
        <v>4038</v>
      </c>
    </row>
    <row r="112" spans="1:5" ht="114.75">
      <c r="A112" s="35" t="s">
        <v>57</v>
      </c>
      <c r="E112" s="40" t="s">
        <v>4039</v>
      </c>
    </row>
    <row r="113" spans="1:5" ht="12.75">
      <c r="A113" t="s">
        <v>59</v>
      </c>
      <c r="E113" s="39" t="s">
        <v>5</v>
      </c>
    </row>
    <row r="114" spans="1:16" ht="12.75">
      <c r="A114" t="s">
        <v>50</v>
      </c>
      <c s="34" t="s">
        <v>490</v>
      </c>
      <c s="34" t="s">
        <v>4040</v>
      </c>
      <c s="35" t="s">
        <v>5</v>
      </c>
      <c s="6" t="s">
        <v>4041</v>
      </c>
      <c s="36" t="s">
        <v>267</v>
      </c>
      <c s="37">
        <v>111.815</v>
      </c>
      <c s="36">
        <v>0.00032</v>
      </c>
      <c s="36">
        <f>ROUND(G114*H114,6)</f>
      </c>
      <c r="L114" s="38">
        <v>0</v>
      </c>
      <c s="32">
        <f>ROUND(ROUND(L114,2)*ROUND(G114,3),2)</f>
      </c>
      <c s="36" t="s">
        <v>294</v>
      </c>
      <c>
        <f>(M114*21)/100</f>
      </c>
      <c t="s">
        <v>28</v>
      </c>
    </row>
    <row r="115" spans="1:5" ht="12.75">
      <c r="A115" s="35" t="s">
        <v>56</v>
      </c>
      <c r="E115" s="39" t="s">
        <v>4041</v>
      </c>
    </row>
    <row r="116" spans="1:5" ht="102">
      <c r="A116" s="35" t="s">
        <v>57</v>
      </c>
      <c r="E116" s="40" t="s">
        <v>4042</v>
      </c>
    </row>
    <row r="117" spans="1:5" ht="12.75">
      <c r="A117" t="s">
        <v>59</v>
      </c>
      <c r="E117" s="39" t="s">
        <v>5</v>
      </c>
    </row>
    <row r="118" spans="1:16" ht="12.75">
      <c r="A118" t="s">
        <v>50</v>
      </c>
      <c s="34" t="s">
        <v>494</v>
      </c>
      <c s="34" t="s">
        <v>4043</v>
      </c>
      <c s="35" t="s">
        <v>5</v>
      </c>
      <c s="6" t="s">
        <v>4044</v>
      </c>
      <c s="36" t="s">
        <v>267</v>
      </c>
      <c s="37">
        <v>53.735</v>
      </c>
      <c s="36">
        <v>0.00037</v>
      </c>
      <c s="36">
        <f>ROUND(G118*H118,6)</f>
      </c>
      <c r="L118" s="38">
        <v>0</v>
      </c>
      <c s="32">
        <f>ROUND(ROUND(L118,2)*ROUND(G118,3),2)</f>
      </c>
      <c s="36" t="s">
        <v>294</v>
      </c>
      <c>
        <f>(M118*21)/100</f>
      </c>
      <c t="s">
        <v>28</v>
      </c>
    </row>
    <row r="119" spans="1:5" ht="12.75">
      <c r="A119" s="35" t="s">
        <v>56</v>
      </c>
      <c r="E119" s="39" t="s">
        <v>4044</v>
      </c>
    </row>
    <row r="120" spans="1:5" ht="51">
      <c r="A120" s="35" t="s">
        <v>57</v>
      </c>
      <c r="E120" s="42" t="s">
        <v>4045</v>
      </c>
    </row>
    <row r="121" spans="1:5" ht="12.75">
      <c r="A121" t="s">
        <v>59</v>
      </c>
      <c r="E121" s="39" t="s">
        <v>5</v>
      </c>
    </row>
    <row r="122" spans="1:16" ht="12.75">
      <c r="A122" t="s">
        <v>50</v>
      </c>
      <c s="34" t="s">
        <v>498</v>
      </c>
      <c s="34" t="s">
        <v>4046</v>
      </c>
      <c s="35" t="s">
        <v>5</v>
      </c>
      <c s="6" t="s">
        <v>4047</v>
      </c>
      <c s="36" t="s">
        <v>267</v>
      </c>
      <c s="37">
        <v>27.83</v>
      </c>
      <c s="36">
        <v>0.00045</v>
      </c>
      <c s="36">
        <f>ROUND(G122*H122,6)</f>
      </c>
      <c r="L122" s="38">
        <v>0</v>
      </c>
      <c s="32">
        <f>ROUND(ROUND(L122,2)*ROUND(G122,3),2)</f>
      </c>
      <c s="36" t="s">
        <v>294</v>
      </c>
      <c>
        <f>(M122*21)/100</f>
      </c>
      <c t="s">
        <v>28</v>
      </c>
    </row>
    <row r="123" spans="1:5" ht="12.75">
      <c r="A123" s="35" t="s">
        <v>56</v>
      </c>
      <c r="E123" s="39" t="s">
        <v>4047</v>
      </c>
    </row>
    <row r="124" spans="1:5" ht="38.25">
      <c r="A124" s="35" t="s">
        <v>57</v>
      </c>
      <c r="E124" s="42" t="s">
        <v>4048</v>
      </c>
    </row>
    <row r="125" spans="1:5" ht="12.75">
      <c r="A125" t="s">
        <v>59</v>
      </c>
      <c r="E125" s="39" t="s">
        <v>5</v>
      </c>
    </row>
    <row r="126" spans="1:16" ht="25.5">
      <c r="A126" t="s">
        <v>50</v>
      </c>
      <c s="34" t="s">
        <v>502</v>
      </c>
      <c s="34" t="s">
        <v>4049</v>
      </c>
      <c s="35" t="s">
        <v>5</v>
      </c>
      <c s="6" t="s">
        <v>4050</v>
      </c>
      <c s="36" t="s">
        <v>1327</v>
      </c>
      <c s="37">
        <v>4</v>
      </c>
      <c s="36">
        <v>0</v>
      </c>
      <c s="36">
        <f>ROUND(G126*H126,6)</f>
      </c>
      <c r="L126" s="38">
        <v>0</v>
      </c>
      <c s="32">
        <f>ROUND(ROUND(L126,2)*ROUND(G126,3),2)</f>
      </c>
      <c s="36" t="s">
        <v>294</v>
      </c>
      <c>
        <f>(M126*21)/100</f>
      </c>
      <c t="s">
        <v>28</v>
      </c>
    </row>
    <row r="127" spans="1:5" ht="38.25">
      <c r="A127" s="35" t="s">
        <v>56</v>
      </c>
      <c r="E127" s="39" t="s">
        <v>4051</v>
      </c>
    </row>
    <row r="128" spans="1:5" ht="63.75">
      <c r="A128" s="35" t="s">
        <v>57</v>
      </c>
      <c r="E128" s="40" t="s">
        <v>4052</v>
      </c>
    </row>
    <row r="129" spans="1:5" ht="12.75">
      <c r="A129" t="s">
        <v>59</v>
      </c>
      <c r="E129" s="39" t="s">
        <v>5</v>
      </c>
    </row>
    <row r="130" spans="1:16" ht="12.75">
      <c r="A130" t="s">
        <v>50</v>
      </c>
      <c s="34" t="s">
        <v>506</v>
      </c>
      <c s="34" t="s">
        <v>4053</v>
      </c>
      <c s="35" t="s">
        <v>5</v>
      </c>
      <c s="6" t="s">
        <v>4054</v>
      </c>
      <c s="36" t="s">
        <v>1327</v>
      </c>
      <c s="37">
        <v>3</v>
      </c>
      <c s="36">
        <v>0.0006</v>
      </c>
      <c s="36">
        <f>ROUND(G130*H130,6)</f>
      </c>
      <c r="L130" s="38">
        <v>0</v>
      </c>
      <c s="32">
        <f>ROUND(ROUND(L130,2)*ROUND(G130,3),2)</f>
      </c>
      <c s="36" t="s">
        <v>294</v>
      </c>
      <c>
        <f>(M130*21)/100</f>
      </c>
      <c t="s">
        <v>28</v>
      </c>
    </row>
    <row r="131" spans="1:5" ht="12.75">
      <c r="A131" s="35" t="s">
        <v>56</v>
      </c>
      <c r="E131" s="39" t="s">
        <v>4054</v>
      </c>
    </row>
    <row r="132" spans="1:5" ht="51">
      <c r="A132" s="35" t="s">
        <v>57</v>
      </c>
      <c r="E132" s="40" t="s">
        <v>4055</v>
      </c>
    </row>
    <row r="133" spans="1:5" ht="12.75">
      <c r="A133" t="s">
        <v>59</v>
      </c>
      <c r="E133" s="39" t="s">
        <v>5</v>
      </c>
    </row>
    <row r="134" spans="1:16" ht="12.75">
      <c r="A134" t="s">
        <v>50</v>
      </c>
      <c s="34" t="s">
        <v>511</v>
      </c>
      <c s="34" t="s">
        <v>4056</v>
      </c>
      <c s="35" t="s">
        <v>5</v>
      </c>
      <c s="6" t="s">
        <v>4057</v>
      </c>
      <c s="36" t="s">
        <v>1327</v>
      </c>
      <c s="37">
        <v>1</v>
      </c>
      <c s="36">
        <v>0.00065</v>
      </c>
      <c s="36">
        <f>ROUND(G134*H134,6)</f>
      </c>
      <c r="L134" s="38">
        <v>0</v>
      </c>
      <c s="32">
        <f>ROUND(ROUND(L134,2)*ROUND(G134,3),2)</f>
      </c>
      <c s="36" t="s">
        <v>294</v>
      </c>
      <c>
        <f>(M134*21)/100</f>
      </c>
      <c t="s">
        <v>28</v>
      </c>
    </row>
    <row r="135" spans="1:5" ht="12.75">
      <c r="A135" s="35" t="s">
        <v>56</v>
      </c>
      <c r="E135" s="39" t="s">
        <v>4057</v>
      </c>
    </row>
    <row r="136" spans="1:5" ht="25.5">
      <c r="A136" s="35" t="s">
        <v>57</v>
      </c>
      <c r="E136" s="40" t="s">
        <v>4058</v>
      </c>
    </row>
    <row r="137" spans="1:5" ht="12.75">
      <c r="A137" t="s">
        <v>59</v>
      </c>
      <c r="E137" s="39" t="s">
        <v>5</v>
      </c>
    </row>
    <row r="138" spans="1:13" ht="12.75">
      <c r="A138" t="s">
        <v>47</v>
      </c>
      <c r="C138" s="31" t="s">
        <v>2942</v>
      </c>
      <c r="E138" s="33" t="s">
        <v>4059</v>
      </c>
      <c r="J138" s="32">
        <f>0</f>
      </c>
      <c s="32">
        <f>0</f>
      </c>
      <c s="32">
        <f>0+L139+L143+L147+L151+L155+L159+L163+L167+L171+L175+L179+L183+L187+L191+L195+L199+L203+L207+L211+L215+L219+L223+L227+L231+L235+L239+L243+L247+L251+L255+L259+L263+L267+L271+L275+L279+L283+L287+L291+L295+L299+L303+L307+L311+L315</f>
      </c>
      <c s="32">
        <f>0+M139+M143+M147+M151+M155+M159+M163+M167+M171+M175+M179+M183+M187+M191+M195+M199+M203+M207+M211+M215+M219+M223+M227+M231+M235+M239+M243+M247+M251+M255+M259+M263+M267+M271+M275+M279+M283+M287+M291+M295+M299+M303+M307+M311+M315</f>
      </c>
    </row>
    <row r="139" spans="1:16" ht="25.5">
      <c r="A139" t="s">
        <v>50</v>
      </c>
      <c s="34" t="s">
        <v>515</v>
      </c>
      <c s="34" t="s">
        <v>4060</v>
      </c>
      <c s="35" t="s">
        <v>5</v>
      </c>
      <c s="6" t="s">
        <v>4061</v>
      </c>
      <c s="36" t="s">
        <v>267</v>
      </c>
      <c s="37">
        <v>14.9</v>
      </c>
      <c s="36">
        <v>0</v>
      </c>
      <c s="36">
        <f>ROUND(G139*H139,6)</f>
      </c>
      <c r="L139" s="38">
        <v>0</v>
      </c>
      <c s="32">
        <f>ROUND(ROUND(L139,2)*ROUND(G139,3),2)</f>
      </c>
      <c s="36" t="s">
        <v>294</v>
      </c>
      <c>
        <f>(M139*21)/100</f>
      </c>
      <c t="s">
        <v>28</v>
      </c>
    </row>
    <row r="140" spans="1:5" ht="25.5">
      <c r="A140" s="35" t="s">
        <v>56</v>
      </c>
      <c r="E140" s="39" t="s">
        <v>4061</v>
      </c>
    </row>
    <row r="141" spans="1:5" ht="25.5">
      <c r="A141" s="35" t="s">
        <v>57</v>
      </c>
      <c r="E141" s="40" t="s">
        <v>4062</v>
      </c>
    </row>
    <row r="142" spans="1:5" ht="102">
      <c r="A142" t="s">
        <v>59</v>
      </c>
      <c r="E142" s="39" t="s">
        <v>4063</v>
      </c>
    </row>
    <row r="143" spans="1:16" ht="12.75">
      <c r="A143" t="s">
        <v>50</v>
      </c>
      <c s="34" t="s">
        <v>520</v>
      </c>
      <c s="34" t="s">
        <v>4064</v>
      </c>
      <c s="35" t="s">
        <v>5</v>
      </c>
      <c s="6" t="s">
        <v>4065</v>
      </c>
      <c s="36" t="s">
        <v>1327</v>
      </c>
      <c s="37">
        <v>1</v>
      </c>
      <c s="36">
        <v>0</v>
      </c>
      <c s="36">
        <f>ROUND(G143*H143,6)</f>
      </c>
      <c r="L143" s="38">
        <v>0</v>
      </c>
      <c s="32">
        <f>ROUND(ROUND(L143,2)*ROUND(G143,3),2)</f>
      </c>
      <c s="36" t="s">
        <v>294</v>
      </c>
      <c>
        <f>(M143*21)/100</f>
      </c>
      <c t="s">
        <v>28</v>
      </c>
    </row>
    <row r="144" spans="1:5" ht="12.75">
      <c r="A144" s="35" t="s">
        <v>56</v>
      </c>
      <c r="E144" s="39" t="s">
        <v>4065</v>
      </c>
    </row>
    <row r="145" spans="1:5" ht="25.5">
      <c r="A145" s="35" t="s">
        <v>57</v>
      </c>
      <c r="E145" s="40" t="s">
        <v>4066</v>
      </c>
    </row>
    <row r="146" spans="1:5" ht="102">
      <c r="A146" t="s">
        <v>59</v>
      </c>
      <c r="E146" s="39" t="s">
        <v>4063</v>
      </c>
    </row>
    <row r="147" spans="1:16" ht="12.75">
      <c r="A147" t="s">
        <v>50</v>
      </c>
      <c s="34" t="s">
        <v>524</v>
      </c>
      <c s="34" t="s">
        <v>4067</v>
      </c>
      <c s="35" t="s">
        <v>5</v>
      </c>
      <c s="6" t="s">
        <v>4068</v>
      </c>
      <c s="36" t="s">
        <v>1327</v>
      </c>
      <c s="37">
        <v>7</v>
      </c>
      <c s="36">
        <v>0</v>
      </c>
      <c s="36">
        <f>ROUND(G147*H147,6)</f>
      </c>
      <c r="L147" s="38">
        <v>0</v>
      </c>
      <c s="32">
        <f>ROUND(ROUND(L147,2)*ROUND(G147,3),2)</f>
      </c>
      <c s="36" t="s">
        <v>294</v>
      </c>
      <c>
        <f>(M147*21)/100</f>
      </c>
      <c t="s">
        <v>28</v>
      </c>
    </row>
    <row r="148" spans="1:5" ht="12.75">
      <c r="A148" s="35" t="s">
        <v>56</v>
      </c>
      <c r="E148" s="39" t="s">
        <v>4068</v>
      </c>
    </row>
    <row r="149" spans="1:5" ht="25.5">
      <c r="A149" s="35" t="s">
        <v>57</v>
      </c>
      <c r="E149" s="40" t="s">
        <v>4069</v>
      </c>
    </row>
    <row r="150" spans="1:5" ht="102">
      <c r="A150" t="s">
        <v>59</v>
      </c>
      <c r="E150" s="39" t="s">
        <v>4063</v>
      </c>
    </row>
    <row r="151" spans="1:16" ht="12.75">
      <c r="A151" t="s">
        <v>50</v>
      </c>
      <c s="34" t="s">
        <v>528</v>
      </c>
      <c s="34" t="s">
        <v>4070</v>
      </c>
      <c s="35" t="s">
        <v>5</v>
      </c>
      <c s="6" t="s">
        <v>4071</v>
      </c>
      <c s="36" t="s">
        <v>1327</v>
      </c>
      <c s="37">
        <v>2</v>
      </c>
      <c s="36">
        <v>0</v>
      </c>
      <c s="36">
        <f>ROUND(G151*H151,6)</f>
      </c>
      <c r="L151" s="38">
        <v>0</v>
      </c>
      <c s="32">
        <f>ROUND(ROUND(L151,2)*ROUND(G151,3),2)</f>
      </c>
      <c s="36" t="s">
        <v>294</v>
      </c>
      <c>
        <f>(M151*21)/100</f>
      </c>
      <c t="s">
        <v>28</v>
      </c>
    </row>
    <row r="152" spans="1:5" ht="12.75">
      <c r="A152" s="35" t="s">
        <v>56</v>
      </c>
      <c r="E152" s="39" t="s">
        <v>4071</v>
      </c>
    </row>
    <row r="153" spans="1:5" ht="25.5">
      <c r="A153" s="35" t="s">
        <v>57</v>
      </c>
      <c r="E153" s="40" t="s">
        <v>4072</v>
      </c>
    </row>
    <row r="154" spans="1:5" ht="102">
      <c r="A154" t="s">
        <v>59</v>
      </c>
      <c r="E154" s="39" t="s">
        <v>4063</v>
      </c>
    </row>
    <row r="155" spans="1:16" ht="12.75">
      <c r="A155" t="s">
        <v>50</v>
      </c>
      <c s="34" t="s">
        <v>535</v>
      </c>
      <c s="34" t="s">
        <v>4073</v>
      </c>
      <c s="35" t="s">
        <v>5</v>
      </c>
      <c s="6" t="s">
        <v>4074</v>
      </c>
      <c s="36" t="s">
        <v>267</v>
      </c>
      <c s="37">
        <v>41.82</v>
      </c>
      <c s="36">
        <v>0</v>
      </c>
      <c s="36">
        <f>ROUND(G155*H155,6)</f>
      </c>
      <c r="L155" s="38">
        <v>0</v>
      </c>
      <c s="32">
        <f>ROUND(ROUND(L155,2)*ROUND(G155,3),2)</f>
      </c>
      <c s="36" t="s">
        <v>294</v>
      </c>
      <c>
        <f>(M155*21)/100</f>
      </c>
      <c t="s">
        <v>28</v>
      </c>
    </row>
    <row r="156" spans="1:5" ht="12.75">
      <c r="A156" s="35" t="s">
        <v>56</v>
      </c>
      <c r="E156" s="39" t="s">
        <v>4074</v>
      </c>
    </row>
    <row r="157" spans="1:5" ht="38.25">
      <c r="A157" s="35" t="s">
        <v>57</v>
      </c>
      <c r="E157" s="40" t="s">
        <v>4075</v>
      </c>
    </row>
    <row r="158" spans="1:5" ht="102">
      <c r="A158" t="s">
        <v>59</v>
      </c>
      <c r="E158" s="39" t="s">
        <v>4063</v>
      </c>
    </row>
    <row r="159" spans="1:16" ht="12.75">
      <c r="A159" t="s">
        <v>50</v>
      </c>
      <c s="34" t="s">
        <v>539</v>
      </c>
      <c s="34" t="s">
        <v>4076</v>
      </c>
      <c s="35" t="s">
        <v>5</v>
      </c>
      <c s="6" t="s">
        <v>4077</v>
      </c>
      <c s="36" t="s">
        <v>1327</v>
      </c>
      <c s="37">
        <v>2</v>
      </c>
      <c s="36">
        <v>0</v>
      </c>
      <c s="36">
        <f>ROUND(G159*H159,6)</f>
      </c>
      <c r="L159" s="38">
        <v>0</v>
      </c>
      <c s="32">
        <f>ROUND(ROUND(L159,2)*ROUND(G159,3),2)</f>
      </c>
      <c s="36" t="s">
        <v>294</v>
      </c>
      <c>
        <f>(M159*21)/100</f>
      </c>
      <c t="s">
        <v>28</v>
      </c>
    </row>
    <row r="160" spans="1:5" ht="12.75">
      <c r="A160" s="35" t="s">
        <v>56</v>
      </c>
      <c r="E160" s="39" t="s">
        <v>4077</v>
      </c>
    </row>
    <row r="161" spans="1:5" ht="25.5">
      <c r="A161" s="35" t="s">
        <v>57</v>
      </c>
      <c r="E161" s="40" t="s">
        <v>4078</v>
      </c>
    </row>
    <row r="162" spans="1:5" ht="102">
      <c r="A162" t="s">
        <v>59</v>
      </c>
      <c r="E162" s="39" t="s">
        <v>4063</v>
      </c>
    </row>
    <row r="163" spans="1:16" ht="12.75">
      <c r="A163" t="s">
        <v>50</v>
      </c>
      <c s="34" t="s">
        <v>543</v>
      </c>
      <c s="34" t="s">
        <v>4079</v>
      </c>
      <c s="35" t="s">
        <v>5</v>
      </c>
      <c s="6" t="s">
        <v>4080</v>
      </c>
      <c s="36" t="s">
        <v>1327</v>
      </c>
      <c s="37">
        <v>1</v>
      </c>
      <c s="36">
        <v>0</v>
      </c>
      <c s="36">
        <f>ROUND(G163*H163,6)</f>
      </c>
      <c r="L163" s="38">
        <v>0</v>
      </c>
      <c s="32">
        <f>ROUND(ROUND(L163,2)*ROUND(G163,3),2)</f>
      </c>
      <c s="36" t="s">
        <v>294</v>
      </c>
      <c>
        <f>(M163*21)/100</f>
      </c>
      <c t="s">
        <v>28</v>
      </c>
    </row>
    <row r="164" spans="1:5" ht="12.75">
      <c r="A164" s="35" t="s">
        <v>56</v>
      </c>
      <c r="E164" s="39" t="s">
        <v>4080</v>
      </c>
    </row>
    <row r="165" spans="1:5" ht="25.5">
      <c r="A165" s="35" t="s">
        <v>57</v>
      </c>
      <c r="E165" s="40" t="s">
        <v>4066</v>
      </c>
    </row>
    <row r="166" spans="1:5" ht="102">
      <c r="A166" t="s">
        <v>59</v>
      </c>
      <c r="E166" s="39" t="s">
        <v>4063</v>
      </c>
    </row>
    <row r="167" spans="1:16" ht="12.75">
      <c r="A167" t="s">
        <v>50</v>
      </c>
      <c s="34" t="s">
        <v>546</v>
      </c>
      <c s="34" t="s">
        <v>4081</v>
      </c>
      <c s="35" t="s">
        <v>5</v>
      </c>
      <c s="6" t="s">
        <v>4082</v>
      </c>
      <c s="36" t="s">
        <v>1327</v>
      </c>
      <c s="37">
        <v>3</v>
      </c>
      <c s="36">
        <v>0</v>
      </c>
      <c s="36">
        <f>ROUND(G167*H167,6)</f>
      </c>
      <c r="L167" s="38">
        <v>0</v>
      </c>
      <c s="32">
        <f>ROUND(ROUND(L167,2)*ROUND(G167,3),2)</f>
      </c>
      <c s="36" t="s">
        <v>294</v>
      </c>
      <c>
        <f>(M167*21)/100</f>
      </c>
      <c t="s">
        <v>28</v>
      </c>
    </row>
    <row r="168" spans="1:5" ht="12.75">
      <c r="A168" s="35" t="s">
        <v>56</v>
      </c>
      <c r="E168" s="39" t="s">
        <v>4082</v>
      </c>
    </row>
    <row r="169" spans="1:5" ht="25.5">
      <c r="A169" s="35" t="s">
        <v>57</v>
      </c>
      <c r="E169" s="40" t="s">
        <v>4083</v>
      </c>
    </row>
    <row r="170" spans="1:5" ht="102">
      <c r="A170" t="s">
        <v>59</v>
      </c>
      <c r="E170" s="39" t="s">
        <v>4063</v>
      </c>
    </row>
    <row r="171" spans="1:16" ht="12.75">
      <c r="A171" t="s">
        <v>50</v>
      </c>
      <c s="34" t="s">
        <v>549</v>
      </c>
      <c s="34" t="s">
        <v>4084</v>
      </c>
      <c s="35" t="s">
        <v>5</v>
      </c>
      <c s="6" t="s">
        <v>4085</v>
      </c>
      <c s="36" t="s">
        <v>267</v>
      </c>
      <c s="37">
        <v>51.55</v>
      </c>
      <c s="36">
        <v>0</v>
      </c>
      <c s="36">
        <f>ROUND(G171*H171,6)</f>
      </c>
      <c r="L171" s="38">
        <v>0</v>
      </c>
      <c s="32">
        <f>ROUND(ROUND(L171,2)*ROUND(G171,3),2)</f>
      </c>
      <c s="36" t="s">
        <v>294</v>
      </c>
      <c>
        <f>(M171*21)/100</f>
      </c>
      <c t="s">
        <v>28</v>
      </c>
    </row>
    <row r="172" spans="1:5" ht="12.75">
      <c r="A172" s="35" t="s">
        <v>56</v>
      </c>
      <c r="E172" s="39" t="s">
        <v>4085</v>
      </c>
    </row>
    <row r="173" spans="1:5" ht="318.75">
      <c r="A173" s="35" t="s">
        <v>57</v>
      </c>
      <c r="E173" s="40" t="s">
        <v>4086</v>
      </c>
    </row>
    <row r="174" spans="1:5" ht="12.75">
      <c r="A174" t="s">
        <v>59</v>
      </c>
      <c r="E174" s="39" t="s">
        <v>5</v>
      </c>
    </row>
    <row r="175" spans="1:16" ht="12.75">
      <c r="A175" t="s">
        <v>50</v>
      </c>
      <c s="34" t="s">
        <v>552</v>
      </c>
      <c s="34" t="s">
        <v>4087</v>
      </c>
      <c s="35" t="s">
        <v>5</v>
      </c>
      <c s="6" t="s">
        <v>4088</v>
      </c>
      <c s="36" t="s">
        <v>267</v>
      </c>
      <c s="37">
        <v>13.24</v>
      </c>
      <c s="36">
        <v>0</v>
      </c>
      <c s="36">
        <f>ROUND(G175*H175,6)</f>
      </c>
      <c r="L175" s="38">
        <v>0</v>
      </c>
      <c s="32">
        <f>ROUND(ROUND(L175,2)*ROUND(G175,3),2)</f>
      </c>
      <c s="36" t="s">
        <v>294</v>
      </c>
      <c>
        <f>(M175*21)/100</f>
      </c>
      <c t="s">
        <v>28</v>
      </c>
    </row>
    <row r="176" spans="1:5" ht="12.75">
      <c r="A176" s="35" t="s">
        <v>56</v>
      </c>
      <c r="E176" s="39" t="s">
        <v>4088</v>
      </c>
    </row>
    <row r="177" spans="1:5" ht="102">
      <c r="A177" s="35" t="s">
        <v>57</v>
      </c>
      <c r="E177" s="40" t="s">
        <v>4089</v>
      </c>
    </row>
    <row r="178" spans="1:5" ht="12.75">
      <c r="A178" t="s">
        <v>59</v>
      </c>
      <c r="E178" s="39" t="s">
        <v>5</v>
      </c>
    </row>
    <row r="179" spans="1:16" ht="12.75">
      <c r="A179" t="s">
        <v>50</v>
      </c>
      <c s="34" t="s">
        <v>555</v>
      </c>
      <c s="34" t="s">
        <v>4090</v>
      </c>
      <c s="35" t="s">
        <v>5</v>
      </c>
      <c s="6" t="s">
        <v>4091</v>
      </c>
      <c s="36" t="s">
        <v>267</v>
      </c>
      <c s="37">
        <v>86.86</v>
      </c>
      <c s="36">
        <v>0</v>
      </c>
      <c s="36">
        <f>ROUND(G179*H179,6)</f>
      </c>
      <c r="L179" s="38">
        <v>0</v>
      </c>
      <c s="32">
        <f>ROUND(ROUND(L179,2)*ROUND(G179,3),2)</f>
      </c>
      <c s="36" t="s">
        <v>294</v>
      </c>
      <c>
        <f>(M179*21)/100</f>
      </c>
      <c t="s">
        <v>28</v>
      </c>
    </row>
    <row r="180" spans="1:5" ht="12.75">
      <c r="A180" s="35" t="s">
        <v>56</v>
      </c>
      <c r="E180" s="39" t="s">
        <v>4091</v>
      </c>
    </row>
    <row r="181" spans="1:5" ht="12.75">
      <c r="A181" s="35" t="s">
        <v>57</v>
      </c>
      <c r="E181" s="40" t="s">
        <v>5</v>
      </c>
    </row>
    <row r="182" spans="1:5" ht="12.75">
      <c r="A182" t="s">
        <v>59</v>
      </c>
      <c r="E182" s="39" t="s">
        <v>5</v>
      </c>
    </row>
    <row r="183" spans="1:16" ht="12.75">
      <c r="A183" t="s">
        <v>50</v>
      </c>
      <c s="34" t="s">
        <v>558</v>
      </c>
      <c s="34" t="s">
        <v>4092</v>
      </c>
      <c s="35" t="s">
        <v>5</v>
      </c>
      <c s="6" t="s">
        <v>4093</v>
      </c>
      <c s="36" t="s">
        <v>1327</v>
      </c>
      <c s="37">
        <v>2</v>
      </c>
      <c s="36">
        <v>0.00159</v>
      </c>
      <c s="36">
        <f>ROUND(G183*H183,6)</f>
      </c>
      <c r="L183" s="38">
        <v>0</v>
      </c>
      <c s="32">
        <f>ROUND(ROUND(L183,2)*ROUND(G183,3),2)</f>
      </c>
      <c s="36" t="s">
        <v>55</v>
      </c>
      <c>
        <f>(M183*21)/100</f>
      </c>
      <c t="s">
        <v>28</v>
      </c>
    </row>
    <row r="184" spans="1:5" ht="12.75">
      <c r="A184" s="35" t="s">
        <v>56</v>
      </c>
      <c r="E184" s="39" t="s">
        <v>4093</v>
      </c>
    </row>
    <row r="185" spans="1:5" ht="25.5">
      <c r="A185" s="35" t="s">
        <v>57</v>
      </c>
      <c r="E185" s="40" t="s">
        <v>4094</v>
      </c>
    </row>
    <row r="186" spans="1:5" ht="63.75">
      <c r="A186" t="s">
        <v>59</v>
      </c>
      <c r="E186" s="39" t="s">
        <v>4095</v>
      </c>
    </row>
    <row r="187" spans="1:16" ht="12.75">
      <c r="A187" t="s">
        <v>50</v>
      </c>
      <c s="34" t="s">
        <v>561</v>
      </c>
      <c s="34" t="s">
        <v>4096</v>
      </c>
      <c s="35" t="s">
        <v>5</v>
      </c>
      <c s="6" t="s">
        <v>4097</v>
      </c>
      <c s="36" t="s">
        <v>267</v>
      </c>
      <c s="37">
        <v>7.7</v>
      </c>
      <c s="36">
        <v>0</v>
      </c>
      <c s="36">
        <f>ROUND(G187*H187,6)</f>
      </c>
      <c r="L187" s="38">
        <v>0</v>
      </c>
      <c s="32">
        <f>ROUND(ROUND(L187,2)*ROUND(G187,3),2)</f>
      </c>
      <c s="36" t="s">
        <v>294</v>
      </c>
      <c>
        <f>(M187*21)/100</f>
      </c>
      <c t="s">
        <v>28</v>
      </c>
    </row>
    <row r="188" spans="1:5" ht="12.75">
      <c r="A188" s="35" t="s">
        <v>56</v>
      </c>
      <c r="E188" s="39" t="s">
        <v>4097</v>
      </c>
    </row>
    <row r="189" spans="1:5" ht="25.5">
      <c r="A189" s="35" t="s">
        <v>57</v>
      </c>
      <c r="E189" s="40" t="s">
        <v>4098</v>
      </c>
    </row>
    <row r="190" spans="1:5" ht="12.75">
      <c r="A190" t="s">
        <v>59</v>
      </c>
      <c r="E190" s="39" t="s">
        <v>5</v>
      </c>
    </row>
    <row r="191" spans="1:16" ht="12.75">
      <c r="A191" t="s">
        <v>50</v>
      </c>
      <c s="34" t="s">
        <v>564</v>
      </c>
      <c s="34" t="s">
        <v>4099</v>
      </c>
      <c s="35" t="s">
        <v>5</v>
      </c>
      <c s="6" t="s">
        <v>4100</v>
      </c>
      <c s="36" t="s">
        <v>267</v>
      </c>
      <c s="37">
        <v>43.6</v>
      </c>
      <c s="36">
        <v>0</v>
      </c>
      <c s="36">
        <f>ROUND(G191*H191,6)</f>
      </c>
      <c r="L191" s="38">
        <v>0</v>
      </c>
      <c s="32">
        <f>ROUND(ROUND(L191,2)*ROUND(G191,3),2)</f>
      </c>
      <c s="36" t="s">
        <v>294</v>
      </c>
      <c>
        <f>(M191*21)/100</f>
      </c>
      <c t="s">
        <v>28</v>
      </c>
    </row>
    <row r="192" spans="1:5" ht="12.75">
      <c r="A192" s="35" t="s">
        <v>56</v>
      </c>
      <c r="E192" s="39" t="s">
        <v>4100</v>
      </c>
    </row>
    <row r="193" spans="1:5" ht="25.5">
      <c r="A193" s="35" t="s">
        <v>57</v>
      </c>
      <c r="E193" s="40" t="s">
        <v>4101</v>
      </c>
    </row>
    <row r="194" spans="1:5" ht="12.75">
      <c r="A194" t="s">
        <v>59</v>
      </c>
      <c r="E194" s="39" t="s">
        <v>5</v>
      </c>
    </row>
    <row r="195" spans="1:16" ht="12.75">
      <c r="A195" t="s">
        <v>50</v>
      </c>
      <c s="34" t="s">
        <v>567</v>
      </c>
      <c s="34" t="s">
        <v>4102</v>
      </c>
      <c s="35" t="s">
        <v>5</v>
      </c>
      <c s="6" t="s">
        <v>4103</v>
      </c>
      <c s="36" t="s">
        <v>267</v>
      </c>
      <c s="37">
        <v>15</v>
      </c>
      <c s="36">
        <v>0</v>
      </c>
      <c s="36">
        <f>ROUND(G195*H195,6)</f>
      </c>
      <c r="L195" s="38">
        <v>0</v>
      </c>
      <c s="32">
        <f>ROUND(ROUND(L195,2)*ROUND(G195,3),2)</f>
      </c>
      <c s="36" t="s">
        <v>294</v>
      </c>
      <c>
        <f>(M195*21)/100</f>
      </c>
      <c t="s">
        <v>28</v>
      </c>
    </row>
    <row r="196" spans="1:5" ht="12.75">
      <c r="A196" s="35" t="s">
        <v>56</v>
      </c>
      <c r="E196" s="39" t="s">
        <v>4103</v>
      </c>
    </row>
    <row r="197" spans="1:5" ht="25.5">
      <c r="A197" s="35" t="s">
        <v>57</v>
      </c>
      <c r="E197" s="40" t="s">
        <v>4104</v>
      </c>
    </row>
    <row r="198" spans="1:5" ht="12.75">
      <c r="A198" t="s">
        <v>59</v>
      </c>
      <c r="E198" s="39" t="s">
        <v>5</v>
      </c>
    </row>
    <row r="199" spans="1:16" ht="12.75">
      <c r="A199" t="s">
        <v>50</v>
      </c>
      <c s="34" t="s">
        <v>570</v>
      </c>
      <c s="34" t="s">
        <v>4105</v>
      </c>
      <c s="35" t="s">
        <v>5</v>
      </c>
      <c s="6" t="s">
        <v>4106</v>
      </c>
      <c s="36" t="s">
        <v>267</v>
      </c>
      <c s="37">
        <v>58.3</v>
      </c>
      <c s="36">
        <v>0</v>
      </c>
      <c s="36">
        <f>ROUND(G199*H199,6)</f>
      </c>
      <c r="L199" s="38">
        <v>0</v>
      </c>
      <c s="32">
        <f>ROUND(ROUND(L199,2)*ROUND(G199,3),2)</f>
      </c>
      <c s="36" t="s">
        <v>294</v>
      </c>
      <c>
        <f>(M199*21)/100</f>
      </c>
      <c t="s">
        <v>28</v>
      </c>
    </row>
    <row r="200" spans="1:5" ht="12.75">
      <c r="A200" s="35" t="s">
        <v>56</v>
      </c>
      <c r="E200" s="39" t="s">
        <v>4106</v>
      </c>
    </row>
    <row r="201" spans="1:5" ht="25.5">
      <c r="A201" s="35" t="s">
        <v>57</v>
      </c>
      <c r="E201" s="40" t="s">
        <v>4107</v>
      </c>
    </row>
    <row r="202" spans="1:5" ht="12.75">
      <c r="A202" t="s">
        <v>59</v>
      </c>
      <c r="E202" s="39" t="s">
        <v>5</v>
      </c>
    </row>
    <row r="203" spans="1:16" ht="12.75">
      <c r="A203" t="s">
        <v>50</v>
      </c>
      <c s="34" t="s">
        <v>573</v>
      </c>
      <c s="34" t="s">
        <v>4108</v>
      </c>
      <c s="35" t="s">
        <v>5</v>
      </c>
      <c s="6" t="s">
        <v>4109</v>
      </c>
      <c s="36" t="s">
        <v>267</v>
      </c>
      <c s="37">
        <v>10.7</v>
      </c>
      <c s="36">
        <v>0</v>
      </c>
      <c s="36">
        <f>ROUND(G203*H203,6)</f>
      </c>
      <c r="L203" s="38">
        <v>0</v>
      </c>
      <c s="32">
        <f>ROUND(ROUND(L203,2)*ROUND(G203,3),2)</f>
      </c>
      <c s="36" t="s">
        <v>294</v>
      </c>
      <c>
        <f>(M203*21)/100</f>
      </c>
      <c t="s">
        <v>28</v>
      </c>
    </row>
    <row r="204" spans="1:5" ht="12.75">
      <c r="A204" s="35" t="s">
        <v>56</v>
      </c>
      <c r="E204" s="39" t="s">
        <v>4109</v>
      </c>
    </row>
    <row r="205" spans="1:5" ht="25.5">
      <c r="A205" s="35" t="s">
        <v>57</v>
      </c>
      <c r="E205" s="40" t="s">
        <v>4110</v>
      </c>
    </row>
    <row r="206" spans="1:5" ht="12.75">
      <c r="A206" t="s">
        <v>59</v>
      </c>
      <c r="E206" s="39" t="s">
        <v>5</v>
      </c>
    </row>
    <row r="207" spans="1:16" ht="12.75">
      <c r="A207" t="s">
        <v>50</v>
      </c>
      <c s="34" t="s">
        <v>576</v>
      </c>
      <c s="34" t="s">
        <v>4111</v>
      </c>
      <c s="35" t="s">
        <v>5</v>
      </c>
      <c s="6" t="s">
        <v>4112</v>
      </c>
      <c s="36" t="s">
        <v>1327</v>
      </c>
      <c s="37">
        <v>2</v>
      </c>
      <c s="36">
        <v>0.00014</v>
      </c>
      <c s="36">
        <f>ROUND(G207*H207,6)</f>
      </c>
      <c r="L207" s="38">
        <v>0</v>
      </c>
      <c s="32">
        <f>ROUND(ROUND(L207,2)*ROUND(G207,3),2)</f>
      </c>
      <c s="36" t="s">
        <v>294</v>
      </c>
      <c>
        <f>(M207*21)/100</f>
      </c>
      <c t="s">
        <v>28</v>
      </c>
    </row>
    <row r="208" spans="1:5" ht="12.75">
      <c r="A208" s="35" t="s">
        <v>56</v>
      </c>
      <c r="E208" s="39" t="s">
        <v>4112</v>
      </c>
    </row>
    <row r="209" spans="1:5" ht="25.5">
      <c r="A209" s="35" t="s">
        <v>57</v>
      </c>
      <c r="E209" s="40" t="s">
        <v>4113</v>
      </c>
    </row>
    <row r="210" spans="1:5" ht="63.75">
      <c r="A210" t="s">
        <v>59</v>
      </c>
      <c r="E210" s="39" t="s">
        <v>4095</v>
      </c>
    </row>
    <row r="211" spans="1:16" ht="12.75">
      <c r="A211" t="s">
        <v>50</v>
      </c>
      <c s="34" t="s">
        <v>579</v>
      </c>
      <c s="34" t="s">
        <v>4114</v>
      </c>
      <c s="35" t="s">
        <v>5</v>
      </c>
      <c s="6" t="s">
        <v>4115</v>
      </c>
      <c s="36" t="s">
        <v>1327</v>
      </c>
      <c s="37">
        <v>10</v>
      </c>
      <c s="36">
        <v>0.00033</v>
      </c>
      <c s="36">
        <f>ROUND(G211*H211,6)</f>
      </c>
      <c r="L211" s="38">
        <v>0</v>
      </c>
      <c s="32">
        <f>ROUND(ROUND(L211,2)*ROUND(G211,3),2)</f>
      </c>
      <c s="36" t="s">
        <v>294</v>
      </c>
      <c>
        <f>(M211*21)/100</f>
      </c>
      <c t="s">
        <v>28</v>
      </c>
    </row>
    <row r="212" spans="1:5" ht="12.75">
      <c r="A212" s="35" t="s">
        <v>56</v>
      </c>
      <c r="E212" s="39" t="s">
        <v>4115</v>
      </c>
    </row>
    <row r="213" spans="1:5" ht="25.5">
      <c r="A213" s="35" t="s">
        <v>57</v>
      </c>
      <c r="E213" s="40" t="s">
        <v>4116</v>
      </c>
    </row>
    <row r="214" spans="1:5" ht="63.75">
      <c r="A214" t="s">
        <v>59</v>
      </c>
      <c r="E214" s="39" t="s">
        <v>4095</v>
      </c>
    </row>
    <row r="215" spans="1:16" ht="12.75">
      <c r="A215" t="s">
        <v>50</v>
      </c>
      <c s="34" t="s">
        <v>582</v>
      </c>
      <c s="34" t="s">
        <v>4117</v>
      </c>
      <c s="35" t="s">
        <v>5</v>
      </c>
      <c s="6" t="s">
        <v>4118</v>
      </c>
      <c s="36" t="s">
        <v>1327</v>
      </c>
      <c s="37">
        <v>1</v>
      </c>
      <c s="36">
        <v>0.0004</v>
      </c>
      <c s="36">
        <f>ROUND(G215*H215,6)</f>
      </c>
      <c r="L215" s="38">
        <v>0</v>
      </c>
      <c s="32">
        <f>ROUND(ROUND(L215,2)*ROUND(G215,3),2)</f>
      </c>
      <c s="36" t="s">
        <v>294</v>
      </c>
      <c>
        <f>(M215*21)/100</f>
      </c>
      <c t="s">
        <v>28</v>
      </c>
    </row>
    <row r="216" spans="1:5" ht="12.75">
      <c r="A216" s="35" t="s">
        <v>56</v>
      </c>
      <c r="E216" s="39" t="s">
        <v>4118</v>
      </c>
    </row>
    <row r="217" spans="1:5" ht="25.5">
      <c r="A217" s="35" t="s">
        <v>57</v>
      </c>
      <c r="E217" s="40" t="s">
        <v>4119</v>
      </c>
    </row>
    <row r="218" spans="1:5" ht="63.75">
      <c r="A218" t="s">
        <v>59</v>
      </c>
      <c r="E218" s="39" t="s">
        <v>4095</v>
      </c>
    </row>
    <row r="219" spans="1:16" ht="12.75">
      <c r="A219" t="s">
        <v>50</v>
      </c>
      <c s="34" t="s">
        <v>585</v>
      </c>
      <c s="34" t="s">
        <v>4120</v>
      </c>
      <c s="35" t="s">
        <v>5</v>
      </c>
      <c s="6" t="s">
        <v>4121</v>
      </c>
      <c s="36" t="s">
        <v>1327</v>
      </c>
      <c s="37">
        <v>2</v>
      </c>
      <c s="36">
        <v>1E-05</v>
      </c>
      <c s="36">
        <f>ROUND(G219*H219,6)</f>
      </c>
      <c r="L219" s="38">
        <v>0</v>
      </c>
      <c s="32">
        <f>ROUND(ROUND(L219,2)*ROUND(G219,3),2)</f>
      </c>
      <c s="36" t="s">
        <v>294</v>
      </c>
      <c>
        <f>(M219*21)/100</f>
      </c>
      <c t="s">
        <v>28</v>
      </c>
    </row>
    <row r="220" spans="1:5" ht="12.75">
      <c r="A220" s="35" t="s">
        <v>56</v>
      </c>
      <c r="E220" s="39" t="s">
        <v>4121</v>
      </c>
    </row>
    <row r="221" spans="1:5" ht="12.75">
      <c r="A221" s="35" t="s">
        <v>57</v>
      </c>
      <c r="E221" s="40" t="s">
        <v>415</v>
      </c>
    </row>
    <row r="222" spans="1:5" ht="63.75">
      <c r="A222" t="s">
        <v>59</v>
      </c>
      <c r="E222" s="39" t="s">
        <v>4095</v>
      </c>
    </row>
    <row r="223" spans="1:16" ht="12.75">
      <c r="A223" t="s">
        <v>50</v>
      </c>
      <c s="34" t="s">
        <v>588</v>
      </c>
      <c s="34" t="s">
        <v>4122</v>
      </c>
      <c s="35" t="s">
        <v>5</v>
      </c>
      <c s="6" t="s">
        <v>4123</v>
      </c>
      <c s="36" t="s">
        <v>1327</v>
      </c>
      <c s="37">
        <v>1</v>
      </c>
      <c s="36">
        <v>3E-05</v>
      </c>
      <c s="36">
        <f>ROUND(G223*H223,6)</f>
      </c>
      <c r="L223" s="38">
        <v>0</v>
      </c>
      <c s="32">
        <f>ROUND(ROUND(L223,2)*ROUND(G223,3),2)</f>
      </c>
      <c s="36" t="s">
        <v>294</v>
      </c>
      <c>
        <f>(M223*21)/100</f>
      </c>
      <c t="s">
        <v>28</v>
      </c>
    </row>
    <row r="224" spans="1:5" ht="12.75">
      <c r="A224" s="35" t="s">
        <v>56</v>
      </c>
      <c r="E224" s="39" t="s">
        <v>4123</v>
      </c>
    </row>
    <row r="225" spans="1:5" ht="12.75">
      <c r="A225" s="35" t="s">
        <v>57</v>
      </c>
      <c r="E225" s="40" t="s">
        <v>58</v>
      </c>
    </row>
    <row r="226" spans="1:5" ht="63.75">
      <c r="A226" t="s">
        <v>59</v>
      </c>
      <c r="E226" s="39" t="s">
        <v>4095</v>
      </c>
    </row>
    <row r="227" spans="1:16" ht="12.75">
      <c r="A227" t="s">
        <v>50</v>
      </c>
      <c s="34" t="s">
        <v>591</v>
      </c>
      <c s="34" t="s">
        <v>4124</v>
      </c>
      <c s="35" t="s">
        <v>5</v>
      </c>
      <c s="6" t="s">
        <v>4125</v>
      </c>
      <c s="36" t="s">
        <v>1327</v>
      </c>
      <c s="37">
        <v>3</v>
      </c>
      <c s="36">
        <v>7E-05</v>
      </c>
      <c s="36">
        <f>ROUND(G227*H227,6)</f>
      </c>
      <c r="L227" s="38">
        <v>0</v>
      </c>
      <c s="32">
        <f>ROUND(ROUND(L227,2)*ROUND(G227,3),2)</f>
      </c>
      <c s="36" t="s">
        <v>294</v>
      </c>
      <c>
        <f>(M227*21)/100</f>
      </c>
      <c t="s">
        <v>28</v>
      </c>
    </row>
    <row r="228" spans="1:5" ht="12.75">
      <c r="A228" s="35" t="s">
        <v>56</v>
      </c>
      <c r="E228" s="39" t="s">
        <v>4125</v>
      </c>
    </row>
    <row r="229" spans="1:5" ht="12.75">
      <c r="A229" s="35" t="s">
        <v>57</v>
      </c>
      <c r="E229" s="40" t="s">
        <v>248</v>
      </c>
    </row>
    <row r="230" spans="1:5" ht="63.75">
      <c r="A230" t="s">
        <v>59</v>
      </c>
      <c r="E230" s="39" t="s">
        <v>4095</v>
      </c>
    </row>
    <row r="231" spans="1:16" ht="12.75">
      <c r="A231" t="s">
        <v>50</v>
      </c>
      <c s="34" t="s">
        <v>595</v>
      </c>
      <c s="34" t="s">
        <v>4126</v>
      </c>
      <c s="35" t="s">
        <v>5</v>
      </c>
      <c s="6" t="s">
        <v>4127</v>
      </c>
      <c s="36" t="s">
        <v>267</v>
      </c>
      <c s="37">
        <v>6</v>
      </c>
      <c s="36">
        <v>0</v>
      </c>
      <c s="36">
        <f>ROUND(G231*H231,6)</f>
      </c>
      <c r="L231" s="38">
        <v>0</v>
      </c>
      <c s="32">
        <f>ROUND(ROUND(L231,2)*ROUND(G231,3),2)</f>
      </c>
      <c s="36" t="s">
        <v>294</v>
      </c>
      <c>
        <f>(M231*21)/100</f>
      </c>
      <c t="s">
        <v>28</v>
      </c>
    </row>
    <row r="232" spans="1:5" ht="12.75">
      <c r="A232" s="35" t="s">
        <v>56</v>
      </c>
      <c r="E232" s="39" t="s">
        <v>4127</v>
      </c>
    </row>
    <row r="233" spans="1:5" ht="25.5">
      <c r="A233" s="35" t="s">
        <v>57</v>
      </c>
      <c r="E233" s="40" t="s">
        <v>4128</v>
      </c>
    </row>
    <row r="234" spans="1:5" ht="12.75">
      <c r="A234" t="s">
        <v>59</v>
      </c>
      <c r="E234" s="39" t="s">
        <v>5</v>
      </c>
    </row>
    <row r="235" spans="1:16" ht="12.75">
      <c r="A235" t="s">
        <v>50</v>
      </c>
      <c s="34" t="s">
        <v>598</v>
      </c>
      <c s="34" t="s">
        <v>4129</v>
      </c>
      <c s="35" t="s">
        <v>5</v>
      </c>
      <c s="6" t="s">
        <v>4130</v>
      </c>
      <c s="36" t="s">
        <v>267</v>
      </c>
      <c s="37">
        <v>12.8</v>
      </c>
      <c s="36">
        <v>0</v>
      </c>
      <c s="36">
        <f>ROUND(G235*H235,6)</f>
      </c>
      <c r="L235" s="38">
        <v>0</v>
      </c>
      <c s="32">
        <f>ROUND(ROUND(L235,2)*ROUND(G235,3),2)</f>
      </c>
      <c s="36" t="s">
        <v>294</v>
      </c>
      <c>
        <f>(M235*21)/100</f>
      </c>
      <c t="s">
        <v>28</v>
      </c>
    </row>
    <row r="236" spans="1:5" ht="12.75">
      <c r="A236" s="35" t="s">
        <v>56</v>
      </c>
      <c r="E236" s="39" t="s">
        <v>4130</v>
      </c>
    </row>
    <row r="237" spans="1:5" ht="25.5">
      <c r="A237" s="35" t="s">
        <v>57</v>
      </c>
      <c r="E237" s="40" t="s">
        <v>4131</v>
      </c>
    </row>
    <row r="238" spans="1:5" ht="12.75">
      <c r="A238" t="s">
        <v>59</v>
      </c>
      <c r="E238" s="39" t="s">
        <v>5</v>
      </c>
    </row>
    <row r="239" spans="1:16" ht="12.75">
      <c r="A239" t="s">
        <v>50</v>
      </c>
      <c s="34" t="s">
        <v>601</v>
      </c>
      <c s="34" t="s">
        <v>4132</v>
      </c>
      <c s="35" t="s">
        <v>5</v>
      </c>
      <c s="6" t="s">
        <v>4133</v>
      </c>
      <c s="36" t="s">
        <v>267</v>
      </c>
      <c s="37">
        <v>27.5</v>
      </c>
      <c s="36">
        <v>0</v>
      </c>
      <c s="36">
        <f>ROUND(G239*H239,6)</f>
      </c>
      <c r="L239" s="38">
        <v>0</v>
      </c>
      <c s="32">
        <f>ROUND(ROUND(L239,2)*ROUND(G239,3),2)</f>
      </c>
      <c s="36" t="s">
        <v>294</v>
      </c>
      <c>
        <f>(M239*21)/100</f>
      </c>
      <c t="s">
        <v>28</v>
      </c>
    </row>
    <row r="240" spans="1:5" ht="12.75">
      <c r="A240" s="35" t="s">
        <v>56</v>
      </c>
      <c r="E240" s="39" t="s">
        <v>4133</v>
      </c>
    </row>
    <row r="241" spans="1:5" ht="51">
      <c r="A241" s="35" t="s">
        <v>57</v>
      </c>
      <c r="E241" s="40" t="s">
        <v>4134</v>
      </c>
    </row>
    <row r="242" spans="1:5" ht="12.75">
      <c r="A242" t="s">
        <v>59</v>
      </c>
      <c r="E242" s="39" t="s">
        <v>5</v>
      </c>
    </row>
    <row r="243" spans="1:16" ht="12.75">
      <c r="A243" t="s">
        <v>50</v>
      </c>
      <c s="34" t="s">
        <v>605</v>
      </c>
      <c s="34" t="s">
        <v>4135</v>
      </c>
      <c s="35" t="s">
        <v>5</v>
      </c>
      <c s="6" t="s">
        <v>4136</v>
      </c>
      <c s="36" t="s">
        <v>267</v>
      </c>
      <c s="37">
        <v>3.5</v>
      </c>
      <c s="36">
        <v>0</v>
      </c>
      <c s="36">
        <f>ROUND(G243*H243,6)</f>
      </c>
      <c r="L243" s="38">
        <v>0</v>
      </c>
      <c s="32">
        <f>ROUND(ROUND(L243,2)*ROUND(G243,3),2)</f>
      </c>
      <c s="36" t="s">
        <v>294</v>
      </c>
      <c>
        <f>(M243*21)/100</f>
      </c>
      <c t="s">
        <v>28</v>
      </c>
    </row>
    <row r="244" spans="1:5" ht="12.75">
      <c r="A244" s="35" t="s">
        <v>56</v>
      </c>
      <c r="E244" s="39" t="s">
        <v>4136</v>
      </c>
    </row>
    <row r="245" spans="1:5" ht="25.5">
      <c r="A245" s="35" t="s">
        <v>57</v>
      </c>
      <c r="E245" s="40" t="s">
        <v>4137</v>
      </c>
    </row>
    <row r="246" spans="1:5" ht="12.75">
      <c r="A246" t="s">
        <v>59</v>
      </c>
      <c r="E246" s="39" t="s">
        <v>5</v>
      </c>
    </row>
    <row r="247" spans="1:16" ht="12.75">
      <c r="A247" t="s">
        <v>50</v>
      </c>
      <c s="34" t="s">
        <v>609</v>
      </c>
      <c s="34" t="s">
        <v>4138</v>
      </c>
      <c s="35" t="s">
        <v>5</v>
      </c>
      <c s="6" t="s">
        <v>4139</v>
      </c>
      <c s="36" t="s">
        <v>267</v>
      </c>
      <c s="37">
        <v>19.4</v>
      </c>
      <c s="36">
        <v>0</v>
      </c>
      <c s="36">
        <f>ROUND(G247*H247,6)</f>
      </c>
      <c r="L247" s="38">
        <v>0</v>
      </c>
      <c s="32">
        <f>ROUND(ROUND(L247,2)*ROUND(G247,3),2)</f>
      </c>
      <c s="36" t="s">
        <v>294</v>
      </c>
      <c>
        <f>(M247*21)/100</f>
      </c>
      <c t="s">
        <v>28</v>
      </c>
    </row>
    <row r="248" spans="1:5" ht="12.75">
      <c r="A248" s="35" t="s">
        <v>56</v>
      </c>
      <c r="E248" s="39" t="s">
        <v>4139</v>
      </c>
    </row>
    <row r="249" spans="1:5" ht="38.25">
      <c r="A249" s="35" t="s">
        <v>57</v>
      </c>
      <c r="E249" s="40" t="s">
        <v>4140</v>
      </c>
    </row>
    <row r="250" spans="1:5" ht="12.75">
      <c r="A250" t="s">
        <v>59</v>
      </c>
      <c r="E250" s="39" t="s">
        <v>5</v>
      </c>
    </row>
    <row r="251" spans="1:16" ht="12.75">
      <c r="A251" t="s">
        <v>50</v>
      </c>
      <c s="34" t="s">
        <v>613</v>
      </c>
      <c s="34" t="s">
        <v>4141</v>
      </c>
      <c s="35" t="s">
        <v>5</v>
      </c>
      <c s="6" t="s">
        <v>4142</v>
      </c>
      <c s="36" t="s">
        <v>1327</v>
      </c>
      <c s="37">
        <v>6</v>
      </c>
      <c s="36">
        <v>0</v>
      </c>
      <c s="36">
        <f>ROUND(G251*H251,6)</f>
      </c>
      <c r="L251" s="38">
        <v>0</v>
      </c>
      <c s="32">
        <f>ROUND(ROUND(L251,2)*ROUND(G251,3),2)</f>
      </c>
      <c s="36" t="s">
        <v>294</v>
      </c>
      <c>
        <f>(M251*21)/100</f>
      </c>
      <c t="s">
        <v>28</v>
      </c>
    </row>
    <row r="252" spans="1:5" ht="12.75">
      <c r="A252" s="35" t="s">
        <v>56</v>
      </c>
      <c r="E252" s="39" t="s">
        <v>4142</v>
      </c>
    </row>
    <row r="253" spans="1:5" ht="25.5">
      <c r="A253" s="35" t="s">
        <v>57</v>
      </c>
      <c r="E253" s="40" t="s">
        <v>4143</v>
      </c>
    </row>
    <row r="254" spans="1:5" ht="12.75">
      <c r="A254" t="s">
        <v>59</v>
      </c>
      <c r="E254" s="39" t="s">
        <v>5</v>
      </c>
    </row>
    <row r="255" spans="1:16" ht="12.75">
      <c r="A255" t="s">
        <v>50</v>
      </c>
      <c s="34" t="s">
        <v>619</v>
      </c>
      <c s="34" t="s">
        <v>4144</v>
      </c>
      <c s="35" t="s">
        <v>5</v>
      </c>
      <c s="6" t="s">
        <v>4145</v>
      </c>
      <c s="36" t="s">
        <v>1327</v>
      </c>
      <c s="37">
        <v>3</v>
      </c>
      <c s="36">
        <v>0</v>
      </c>
      <c s="36">
        <f>ROUND(G255*H255,6)</f>
      </c>
      <c r="L255" s="38">
        <v>0</v>
      </c>
      <c s="32">
        <f>ROUND(ROUND(L255,2)*ROUND(G255,3),2)</f>
      </c>
      <c s="36" t="s">
        <v>55</v>
      </c>
      <c>
        <f>(M255*21)/100</f>
      </c>
      <c t="s">
        <v>28</v>
      </c>
    </row>
    <row r="256" spans="1:5" ht="12.75">
      <c r="A256" s="35" t="s">
        <v>56</v>
      </c>
      <c r="E256" s="39" t="s">
        <v>4145</v>
      </c>
    </row>
    <row r="257" spans="1:5" ht="12.75">
      <c r="A257" s="35" t="s">
        <v>57</v>
      </c>
      <c r="E257" s="40" t="s">
        <v>248</v>
      </c>
    </row>
    <row r="258" spans="1:5" ht="114.75">
      <c r="A258" t="s">
        <v>59</v>
      </c>
      <c r="E258" s="39" t="s">
        <v>4146</v>
      </c>
    </row>
    <row r="259" spans="1:16" ht="12.75">
      <c r="A259" t="s">
        <v>50</v>
      </c>
      <c s="34" t="s">
        <v>623</v>
      </c>
      <c s="34" t="s">
        <v>4147</v>
      </c>
      <c s="35" t="s">
        <v>5</v>
      </c>
      <c s="6" t="s">
        <v>4148</v>
      </c>
      <c s="36" t="s">
        <v>1327</v>
      </c>
      <c s="37">
        <v>12</v>
      </c>
      <c s="36">
        <v>0</v>
      </c>
      <c s="36">
        <f>ROUND(G259*H259,6)</f>
      </c>
      <c r="L259" s="38">
        <v>0</v>
      </c>
      <c s="32">
        <f>ROUND(ROUND(L259,2)*ROUND(G259,3),2)</f>
      </c>
      <c s="36" t="s">
        <v>294</v>
      </c>
      <c>
        <f>(M259*21)/100</f>
      </c>
      <c t="s">
        <v>28</v>
      </c>
    </row>
    <row r="260" spans="1:5" ht="12.75">
      <c r="A260" s="35" t="s">
        <v>56</v>
      </c>
      <c r="E260" s="39" t="s">
        <v>4148</v>
      </c>
    </row>
    <row r="261" spans="1:5" ht="25.5">
      <c r="A261" s="35" t="s">
        <v>57</v>
      </c>
      <c r="E261" s="40" t="s">
        <v>4149</v>
      </c>
    </row>
    <row r="262" spans="1:5" ht="12.75">
      <c r="A262" t="s">
        <v>59</v>
      </c>
      <c r="E262" s="39" t="s">
        <v>5</v>
      </c>
    </row>
    <row r="263" spans="1:16" ht="12.75">
      <c r="A263" t="s">
        <v>50</v>
      </c>
      <c s="34" t="s">
        <v>626</v>
      </c>
      <c s="34" t="s">
        <v>4150</v>
      </c>
      <c s="35" t="s">
        <v>5</v>
      </c>
      <c s="6" t="s">
        <v>4151</v>
      </c>
      <c s="36" t="s">
        <v>1327</v>
      </c>
      <c s="37">
        <v>1</v>
      </c>
      <c s="36">
        <v>0</v>
      </c>
      <c s="36">
        <f>ROUND(G263*H263,6)</f>
      </c>
      <c r="L263" s="38">
        <v>0</v>
      </c>
      <c s="32">
        <f>ROUND(ROUND(L263,2)*ROUND(G263,3),2)</f>
      </c>
      <c s="36" t="s">
        <v>294</v>
      </c>
      <c>
        <f>(M263*21)/100</f>
      </c>
      <c t="s">
        <v>28</v>
      </c>
    </row>
    <row r="264" spans="1:5" ht="12.75">
      <c r="A264" s="35" t="s">
        <v>56</v>
      </c>
      <c r="E264" s="39" t="s">
        <v>4151</v>
      </c>
    </row>
    <row r="265" spans="1:5" ht="25.5">
      <c r="A265" s="35" t="s">
        <v>57</v>
      </c>
      <c r="E265" s="40" t="s">
        <v>4152</v>
      </c>
    </row>
    <row r="266" spans="1:5" ht="12.75">
      <c r="A266" t="s">
        <v>59</v>
      </c>
      <c r="E266" s="39" t="s">
        <v>5</v>
      </c>
    </row>
    <row r="267" spans="1:16" ht="12.75">
      <c r="A267" t="s">
        <v>50</v>
      </c>
      <c s="34" t="s">
        <v>628</v>
      </c>
      <c s="34" t="s">
        <v>4153</v>
      </c>
      <c s="35" t="s">
        <v>5</v>
      </c>
      <c s="6" t="s">
        <v>4154</v>
      </c>
      <c s="36" t="s">
        <v>1327</v>
      </c>
      <c s="37">
        <v>16</v>
      </c>
      <c s="36">
        <v>0</v>
      </c>
      <c s="36">
        <f>ROUND(G267*H267,6)</f>
      </c>
      <c r="L267" s="38">
        <v>0</v>
      </c>
      <c s="32">
        <f>ROUND(ROUND(L267,2)*ROUND(G267,3),2)</f>
      </c>
      <c s="36" t="s">
        <v>294</v>
      </c>
      <c>
        <f>(M267*21)/100</f>
      </c>
      <c t="s">
        <v>28</v>
      </c>
    </row>
    <row r="268" spans="1:5" ht="12.75">
      <c r="A268" s="35" t="s">
        <v>56</v>
      </c>
      <c r="E268" s="39" t="s">
        <v>4154</v>
      </c>
    </row>
    <row r="269" spans="1:5" ht="25.5">
      <c r="A269" s="35" t="s">
        <v>57</v>
      </c>
      <c r="E269" s="40" t="s">
        <v>4155</v>
      </c>
    </row>
    <row r="270" spans="1:5" ht="12.75">
      <c r="A270" t="s">
        <v>59</v>
      </c>
      <c r="E270" s="39" t="s">
        <v>5</v>
      </c>
    </row>
    <row r="271" spans="1:16" ht="12.75">
      <c r="A271" t="s">
        <v>50</v>
      </c>
      <c s="34" t="s">
        <v>631</v>
      </c>
      <c s="34" t="s">
        <v>4156</v>
      </c>
      <c s="35" t="s">
        <v>5</v>
      </c>
      <c s="6" t="s">
        <v>4157</v>
      </c>
      <c s="36" t="s">
        <v>1327</v>
      </c>
      <c s="37">
        <v>5</v>
      </c>
      <c s="36">
        <v>0</v>
      </c>
      <c s="36">
        <f>ROUND(G271*H271,6)</f>
      </c>
      <c r="L271" s="38">
        <v>0</v>
      </c>
      <c s="32">
        <f>ROUND(ROUND(L271,2)*ROUND(G271,3),2)</f>
      </c>
      <c s="36" t="s">
        <v>294</v>
      </c>
      <c>
        <f>(M271*21)/100</f>
      </c>
      <c t="s">
        <v>28</v>
      </c>
    </row>
    <row r="272" spans="1:5" ht="12.75">
      <c r="A272" s="35" t="s">
        <v>56</v>
      </c>
      <c r="E272" s="39" t="s">
        <v>4157</v>
      </c>
    </row>
    <row r="273" spans="1:5" ht="38.25">
      <c r="A273" s="35" t="s">
        <v>57</v>
      </c>
      <c r="E273" s="40" t="s">
        <v>4158</v>
      </c>
    </row>
    <row r="274" spans="1:5" ht="63.75">
      <c r="A274" t="s">
        <v>59</v>
      </c>
      <c r="E274" s="39" t="s">
        <v>4159</v>
      </c>
    </row>
    <row r="275" spans="1:16" ht="12.75">
      <c r="A275" t="s">
        <v>50</v>
      </c>
      <c s="34" t="s">
        <v>634</v>
      </c>
      <c s="34" t="s">
        <v>4160</v>
      </c>
      <c s="35" t="s">
        <v>5</v>
      </c>
      <c s="6" t="s">
        <v>4161</v>
      </c>
      <c s="36" t="s">
        <v>1327</v>
      </c>
      <c s="37">
        <v>1</v>
      </c>
      <c s="36">
        <v>0</v>
      </c>
      <c s="36">
        <f>ROUND(G275*H275,6)</f>
      </c>
      <c r="L275" s="38">
        <v>0</v>
      </c>
      <c s="32">
        <f>ROUND(ROUND(L275,2)*ROUND(G275,3),2)</f>
      </c>
      <c s="36" t="s">
        <v>294</v>
      </c>
      <c>
        <f>(M275*21)/100</f>
      </c>
      <c t="s">
        <v>28</v>
      </c>
    </row>
    <row r="276" spans="1:5" ht="12.75">
      <c r="A276" s="35" t="s">
        <v>56</v>
      </c>
      <c r="E276" s="39" t="s">
        <v>4161</v>
      </c>
    </row>
    <row r="277" spans="1:5" ht="12.75">
      <c r="A277" s="35" t="s">
        <v>57</v>
      </c>
      <c r="E277" s="40" t="s">
        <v>58</v>
      </c>
    </row>
    <row r="278" spans="1:5" ht="63.75">
      <c r="A278" t="s">
        <v>59</v>
      </c>
      <c r="E278" s="39" t="s">
        <v>3988</v>
      </c>
    </row>
    <row r="279" spans="1:16" ht="12.75">
      <c r="A279" t="s">
        <v>50</v>
      </c>
      <c s="34" t="s">
        <v>636</v>
      </c>
      <c s="34" t="s">
        <v>4162</v>
      </c>
      <c s="35" t="s">
        <v>5</v>
      </c>
      <c s="6" t="s">
        <v>4163</v>
      </c>
      <c s="36" t="s">
        <v>1327</v>
      </c>
      <c s="37">
        <v>4</v>
      </c>
      <c s="36">
        <v>0</v>
      </c>
      <c s="36">
        <f>ROUND(G279*H279,6)</f>
      </c>
      <c r="L279" s="38">
        <v>0</v>
      </c>
      <c s="32">
        <f>ROUND(ROUND(L279,2)*ROUND(G279,3),2)</f>
      </c>
      <c s="36" t="s">
        <v>294</v>
      </c>
      <c>
        <f>(M279*21)/100</f>
      </c>
      <c t="s">
        <v>28</v>
      </c>
    </row>
    <row r="280" spans="1:5" ht="12.75">
      <c r="A280" s="35" t="s">
        <v>56</v>
      </c>
      <c r="E280" s="39" t="s">
        <v>4163</v>
      </c>
    </row>
    <row r="281" spans="1:5" ht="12.75">
      <c r="A281" s="35" t="s">
        <v>57</v>
      </c>
      <c r="E281" s="40" t="s">
        <v>209</v>
      </c>
    </row>
    <row r="282" spans="1:5" ht="102">
      <c r="A282" t="s">
        <v>59</v>
      </c>
      <c r="E282" s="39" t="s">
        <v>4164</v>
      </c>
    </row>
    <row r="283" spans="1:16" ht="12.75">
      <c r="A283" t="s">
        <v>50</v>
      </c>
      <c s="34" t="s">
        <v>638</v>
      </c>
      <c s="34" t="s">
        <v>4165</v>
      </c>
      <c s="35" t="s">
        <v>5</v>
      </c>
      <c s="6" t="s">
        <v>4166</v>
      </c>
      <c s="36" t="s">
        <v>1327</v>
      </c>
      <c s="37">
        <v>1</v>
      </c>
      <c s="36">
        <v>0</v>
      </c>
      <c s="36">
        <f>ROUND(G283*H283,6)</f>
      </c>
      <c r="L283" s="38">
        <v>0</v>
      </c>
      <c s="32">
        <f>ROUND(ROUND(L283,2)*ROUND(G283,3),2)</f>
      </c>
      <c s="36" t="s">
        <v>294</v>
      </c>
      <c>
        <f>(M283*21)/100</f>
      </c>
      <c t="s">
        <v>28</v>
      </c>
    </row>
    <row r="284" spans="1:5" ht="12.75">
      <c r="A284" s="35" t="s">
        <v>56</v>
      </c>
      <c r="E284" s="39" t="s">
        <v>4166</v>
      </c>
    </row>
    <row r="285" spans="1:5" ht="12.75">
      <c r="A285" s="35" t="s">
        <v>57</v>
      </c>
      <c r="E285" s="40" t="s">
        <v>58</v>
      </c>
    </row>
    <row r="286" spans="1:5" ht="102">
      <c r="A286" t="s">
        <v>59</v>
      </c>
      <c r="E286" s="39" t="s">
        <v>4164</v>
      </c>
    </row>
    <row r="287" spans="1:16" ht="12.75">
      <c r="A287" t="s">
        <v>50</v>
      </c>
      <c s="34" t="s">
        <v>640</v>
      </c>
      <c s="34" t="s">
        <v>4167</v>
      </c>
      <c s="35" t="s">
        <v>5</v>
      </c>
      <c s="6" t="s">
        <v>4168</v>
      </c>
      <c s="36" t="s">
        <v>1327</v>
      </c>
      <c s="37">
        <v>2</v>
      </c>
      <c s="36">
        <v>0</v>
      </c>
      <c s="36">
        <f>ROUND(G287*H287,6)</f>
      </c>
      <c r="L287" s="38">
        <v>0</v>
      </c>
      <c s="32">
        <f>ROUND(ROUND(L287,2)*ROUND(G287,3),2)</f>
      </c>
      <c s="36" t="s">
        <v>294</v>
      </c>
      <c>
        <f>(M287*21)/100</f>
      </c>
      <c t="s">
        <v>28</v>
      </c>
    </row>
    <row r="288" spans="1:5" ht="12.75">
      <c r="A288" s="35" t="s">
        <v>56</v>
      </c>
      <c r="E288" s="39" t="s">
        <v>4168</v>
      </c>
    </row>
    <row r="289" spans="1:5" ht="12.75">
      <c r="A289" s="35" t="s">
        <v>57</v>
      </c>
      <c r="E289" s="40" t="s">
        <v>415</v>
      </c>
    </row>
    <row r="290" spans="1:5" ht="102">
      <c r="A290" t="s">
        <v>59</v>
      </c>
      <c r="E290" s="39" t="s">
        <v>4169</v>
      </c>
    </row>
    <row r="291" spans="1:16" ht="12.75">
      <c r="A291" t="s">
        <v>50</v>
      </c>
      <c s="34" t="s">
        <v>642</v>
      </c>
      <c s="34" t="s">
        <v>4170</v>
      </c>
      <c s="35" t="s">
        <v>5</v>
      </c>
      <c s="6" t="s">
        <v>4171</v>
      </c>
      <c s="36" t="s">
        <v>1327</v>
      </c>
      <c s="37">
        <v>7</v>
      </c>
      <c s="36">
        <v>0</v>
      </c>
      <c s="36">
        <f>ROUND(G291*H291,6)</f>
      </c>
      <c r="L291" s="38">
        <v>0</v>
      </c>
      <c s="32">
        <f>ROUND(ROUND(L291,2)*ROUND(G291,3),2)</f>
      </c>
      <c s="36" t="s">
        <v>294</v>
      </c>
      <c>
        <f>(M291*21)/100</f>
      </c>
      <c t="s">
        <v>28</v>
      </c>
    </row>
    <row r="292" spans="1:5" ht="12.75">
      <c r="A292" s="35" t="s">
        <v>56</v>
      </c>
      <c r="E292" s="39" t="s">
        <v>4171</v>
      </c>
    </row>
    <row r="293" spans="1:5" ht="12.75">
      <c r="A293" s="35" t="s">
        <v>57</v>
      </c>
      <c r="E293" s="40" t="s">
        <v>216</v>
      </c>
    </row>
    <row r="294" spans="1:5" ht="102">
      <c r="A294" t="s">
        <v>59</v>
      </c>
      <c r="E294" s="39" t="s">
        <v>4169</v>
      </c>
    </row>
    <row r="295" spans="1:16" ht="12.75">
      <c r="A295" t="s">
        <v>50</v>
      </c>
      <c s="34" t="s">
        <v>644</v>
      </c>
      <c s="34" t="s">
        <v>4172</v>
      </c>
      <c s="35" t="s">
        <v>5</v>
      </c>
      <c s="6" t="s">
        <v>4173</v>
      </c>
      <c s="36" t="s">
        <v>1327</v>
      </c>
      <c s="37">
        <v>3</v>
      </c>
      <c s="36">
        <v>0</v>
      </c>
      <c s="36">
        <f>ROUND(G295*H295,6)</f>
      </c>
      <c r="L295" s="38">
        <v>0</v>
      </c>
      <c s="32">
        <f>ROUND(ROUND(L295,2)*ROUND(G295,3),2)</f>
      </c>
      <c s="36" t="s">
        <v>55</v>
      </c>
      <c>
        <f>(M295*21)/100</f>
      </c>
      <c t="s">
        <v>28</v>
      </c>
    </row>
    <row r="296" spans="1:5" ht="12.75">
      <c r="A296" s="35" t="s">
        <v>56</v>
      </c>
      <c r="E296" s="39" t="s">
        <v>4173</v>
      </c>
    </row>
    <row r="297" spans="1:5" ht="12.75">
      <c r="A297" s="35" t="s">
        <v>57</v>
      </c>
      <c r="E297" s="40" t="s">
        <v>248</v>
      </c>
    </row>
    <row r="298" spans="1:5" ht="12.75">
      <c r="A298" t="s">
        <v>59</v>
      </c>
      <c r="E298" s="39" t="s">
        <v>5</v>
      </c>
    </row>
    <row r="299" spans="1:16" ht="25.5">
      <c r="A299" t="s">
        <v>50</v>
      </c>
      <c s="34" t="s">
        <v>646</v>
      </c>
      <c s="34" t="s">
        <v>4174</v>
      </c>
      <c s="35" t="s">
        <v>5</v>
      </c>
      <c s="6" t="s">
        <v>4175</v>
      </c>
      <c s="36" t="s">
        <v>66</v>
      </c>
      <c s="37">
        <v>1.883</v>
      </c>
      <c s="36">
        <v>0</v>
      </c>
      <c s="36">
        <f>ROUND(G299*H299,6)</f>
      </c>
      <c r="L299" s="38">
        <v>0</v>
      </c>
      <c s="32">
        <f>ROUND(ROUND(L299,2)*ROUND(G299,3),2)</f>
      </c>
      <c s="36" t="s">
        <v>294</v>
      </c>
      <c>
        <f>(M299*21)/100</f>
      </c>
      <c t="s">
        <v>28</v>
      </c>
    </row>
    <row r="300" spans="1:5" ht="25.5">
      <c r="A300" s="35" t="s">
        <v>56</v>
      </c>
      <c r="E300" s="39" t="s">
        <v>4175</v>
      </c>
    </row>
    <row r="301" spans="1:5" ht="12.75">
      <c r="A301" s="35" t="s">
        <v>57</v>
      </c>
      <c r="E301" s="40" t="s">
        <v>4176</v>
      </c>
    </row>
    <row r="302" spans="1:5" ht="12.75">
      <c r="A302" t="s">
        <v>59</v>
      </c>
      <c r="E302" s="39" t="s">
        <v>5</v>
      </c>
    </row>
    <row r="303" spans="1:16" ht="12.75">
      <c r="A303" t="s">
        <v>50</v>
      </c>
      <c s="34" t="s">
        <v>648</v>
      </c>
      <c s="34" t="s">
        <v>4177</v>
      </c>
      <c s="35" t="s">
        <v>5</v>
      </c>
      <c s="6" t="s">
        <v>4178</v>
      </c>
      <c s="36" t="s">
        <v>1327</v>
      </c>
      <c s="37">
        <v>3</v>
      </c>
      <c s="36">
        <v>0</v>
      </c>
      <c s="36">
        <f>ROUND(G303*H303,6)</f>
      </c>
      <c r="L303" s="38">
        <v>0</v>
      </c>
      <c s="32">
        <f>ROUND(ROUND(L303,2)*ROUND(G303,3),2)</f>
      </c>
      <c s="36" t="s">
        <v>55</v>
      </c>
      <c>
        <f>(M303*21)/100</f>
      </c>
      <c t="s">
        <v>28</v>
      </c>
    </row>
    <row r="304" spans="1:5" ht="12.75">
      <c r="A304" s="35" t="s">
        <v>56</v>
      </c>
      <c r="E304" s="39" t="s">
        <v>4178</v>
      </c>
    </row>
    <row r="305" spans="1:5" ht="12.75">
      <c r="A305" s="35" t="s">
        <v>57</v>
      </c>
      <c r="E305" s="40" t="s">
        <v>248</v>
      </c>
    </row>
    <row r="306" spans="1:5" ht="12.75">
      <c r="A306" t="s">
        <v>59</v>
      </c>
      <c r="E306" s="39" t="s">
        <v>5</v>
      </c>
    </row>
    <row r="307" spans="1:16" ht="12.75">
      <c r="A307" t="s">
        <v>50</v>
      </c>
      <c s="34" t="s">
        <v>651</v>
      </c>
      <c s="34" t="s">
        <v>4179</v>
      </c>
      <c s="35" t="s">
        <v>5</v>
      </c>
      <c s="6" t="s">
        <v>4180</v>
      </c>
      <c s="36" t="s">
        <v>101</v>
      </c>
      <c s="37">
        <v>152</v>
      </c>
      <c s="36">
        <v>0</v>
      </c>
      <c s="36">
        <f>ROUND(G307*H307,6)</f>
      </c>
      <c r="L307" s="38">
        <v>0</v>
      </c>
      <c s="32">
        <f>ROUND(ROUND(L307,2)*ROUND(G307,3),2)</f>
      </c>
      <c s="36" t="s">
        <v>55</v>
      </c>
      <c>
        <f>(M307*21)/100</f>
      </c>
      <c t="s">
        <v>28</v>
      </c>
    </row>
    <row r="308" spans="1:5" ht="12.75">
      <c r="A308" s="35" t="s">
        <v>56</v>
      </c>
      <c r="E308" s="39" t="s">
        <v>4180</v>
      </c>
    </row>
    <row r="309" spans="1:5" ht="12.75">
      <c r="A309" s="35" t="s">
        <v>57</v>
      </c>
      <c r="E309" s="40" t="s">
        <v>4181</v>
      </c>
    </row>
    <row r="310" spans="1:5" ht="102">
      <c r="A310" t="s">
        <v>59</v>
      </c>
      <c r="E310" s="39" t="s">
        <v>4182</v>
      </c>
    </row>
    <row r="311" spans="1:16" ht="25.5">
      <c r="A311" t="s">
        <v>50</v>
      </c>
      <c s="34" t="s">
        <v>653</v>
      </c>
      <c s="34" t="s">
        <v>4183</v>
      </c>
      <c s="35" t="s">
        <v>5</v>
      </c>
      <c s="6" t="s">
        <v>4184</v>
      </c>
      <c s="36" t="s">
        <v>1327</v>
      </c>
      <c s="37">
        <v>1</v>
      </c>
      <c s="36">
        <v>0</v>
      </c>
      <c s="36">
        <f>ROUND(G311*H311,6)</f>
      </c>
      <c r="L311" s="38">
        <v>0</v>
      </c>
      <c s="32">
        <f>ROUND(ROUND(L311,2)*ROUND(G311,3),2)</f>
      </c>
      <c s="36" t="s">
        <v>55</v>
      </c>
      <c>
        <f>(M311*21)/100</f>
      </c>
      <c t="s">
        <v>28</v>
      </c>
    </row>
    <row r="312" spans="1:5" ht="25.5">
      <c r="A312" s="35" t="s">
        <v>56</v>
      </c>
      <c r="E312" s="39" t="s">
        <v>4184</v>
      </c>
    </row>
    <row r="313" spans="1:5" ht="12.75">
      <c r="A313" s="35" t="s">
        <v>57</v>
      </c>
      <c r="E313" s="40" t="s">
        <v>58</v>
      </c>
    </row>
    <row r="314" spans="1:5" ht="63.75">
      <c r="A314" t="s">
        <v>59</v>
      </c>
      <c r="E314" s="39" t="s">
        <v>3988</v>
      </c>
    </row>
    <row r="315" spans="1:16" ht="25.5">
      <c r="A315" t="s">
        <v>50</v>
      </c>
      <c s="34" t="s">
        <v>655</v>
      </c>
      <c s="34" t="s">
        <v>4185</v>
      </c>
      <c s="35" t="s">
        <v>5</v>
      </c>
      <c s="6" t="s">
        <v>4186</v>
      </c>
      <c s="36" t="s">
        <v>1327</v>
      </c>
      <c s="37">
        <v>10</v>
      </c>
      <c s="36">
        <v>0</v>
      </c>
      <c s="36">
        <f>ROUND(G315*H315,6)</f>
      </c>
      <c r="L315" s="38">
        <v>0</v>
      </c>
      <c s="32">
        <f>ROUND(ROUND(L315,2)*ROUND(G315,3),2)</f>
      </c>
      <c s="36" t="s">
        <v>55</v>
      </c>
      <c>
        <f>(M315*21)/100</f>
      </c>
      <c t="s">
        <v>28</v>
      </c>
    </row>
    <row r="316" spans="1:5" ht="25.5">
      <c r="A316" s="35" t="s">
        <v>56</v>
      </c>
      <c r="E316" s="39" t="s">
        <v>4186</v>
      </c>
    </row>
    <row r="317" spans="1:5" ht="12.75">
      <c r="A317" s="35" t="s">
        <v>57</v>
      </c>
      <c r="E317" s="40" t="s">
        <v>173</v>
      </c>
    </row>
    <row r="318" spans="1:5" ht="102">
      <c r="A318" t="s">
        <v>59</v>
      </c>
      <c r="E318" s="39" t="s">
        <v>4187</v>
      </c>
    </row>
    <row r="319" spans="1:13" ht="12.75">
      <c r="A319" t="s">
        <v>47</v>
      </c>
      <c r="C319" s="31" t="s">
        <v>2946</v>
      </c>
      <c r="E319" s="33" t="s">
        <v>4188</v>
      </c>
      <c r="J319" s="32">
        <f>0</f>
      </c>
      <c s="32">
        <f>0</f>
      </c>
      <c s="32">
        <f>0+L320+L324+L328+L332+L336+L340+L344+L348+L352+L356+L360+L364+L368+L372+L376+L380+L384+L388+L392+L396+L400+L404+L408+L412</f>
      </c>
      <c s="32">
        <f>0+M320+M324+M328+M332+M336+M340+M344+M348+M352+M356+M360+M364+M368+M372+M376+M380+M384+M388+M392+M396+M400+M404+M408+M412</f>
      </c>
    </row>
    <row r="320" spans="1:16" ht="12.75">
      <c r="A320" t="s">
        <v>50</v>
      </c>
      <c s="34" t="s">
        <v>657</v>
      </c>
      <c s="34" t="s">
        <v>4189</v>
      </c>
      <c s="35" t="s">
        <v>5</v>
      </c>
      <c s="6" t="s">
        <v>4190</v>
      </c>
      <c s="36" t="s">
        <v>267</v>
      </c>
      <c s="37">
        <v>1.8</v>
      </c>
      <c s="36">
        <v>0</v>
      </c>
      <c s="36">
        <f>ROUND(G320*H320,6)</f>
      </c>
      <c r="L320" s="38">
        <v>0</v>
      </c>
      <c s="32">
        <f>ROUND(ROUND(L320,2)*ROUND(G320,3),2)</f>
      </c>
      <c s="36" t="s">
        <v>294</v>
      </c>
      <c>
        <f>(M320*21)/100</f>
      </c>
      <c t="s">
        <v>28</v>
      </c>
    </row>
    <row r="321" spans="1:5" ht="12.75">
      <c r="A321" s="35" t="s">
        <v>56</v>
      </c>
      <c r="E321" s="39" t="s">
        <v>4190</v>
      </c>
    </row>
    <row r="322" spans="1:5" ht="25.5">
      <c r="A322" s="35" t="s">
        <v>57</v>
      </c>
      <c r="E322" s="40" t="s">
        <v>4191</v>
      </c>
    </row>
    <row r="323" spans="1:5" ht="102">
      <c r="A323" t="s">
        <v>59</v>
      </c>
      <c r="E323" s="39" t="s">
        <v>4192</v>
      </c>
    </row>
    <row r="324" spans="1:16" ht="25.5">
      <c r="A324" t="s">
        <v>50</v>
      </c>
      <c s="34" t="s">
        <v>659</v>
      </c>
      <c s="34" t="s">
        <v>4193</v>
      </c>
      <c s="35" t="s">
        <v>5</v>
      </c>
      <c s="6" t="s">
        <v>4194</v>
      </c>
      <c s="36" t="s">
        <v>1327</v>
      </c>
      <c s="37">
        <v>1</v>
      </c>
      <c s="36">
        <v>0</v>
      </c>
      <c s="36">
        <f>ROUND(G324*H324,6)</f>
      </c>
      <c r="L324" s="38">
        <v>0</v>
      </c>
      <c s="32">
        <f>ROUND(ROUND(L324,2)*ROUND(G324,3),2)</f>
      </c>
      <c s="36" t="s">
        <v>294</v>
      </c>
      <c>
        <f>(M324*21)/100</f>
      </c>
      <c t="s">
        <v>28</v>
      </c>
    </row>
    <row r="325" spans="1:5" ht="25.5">
      <c r="A325" s="35" t="s">
        <v>56</v>
      </c>
      <c r="E325" s="39" t="s">
        <v>4194</v>
      </c>
    </row>
    <row r="326" spans="1:5" ht="25.5">
      <c r="A326" s="35" t="s">
        <v>57</v>
      </c>
      <c r="E326" s="40" t="s">
        <v>4195</v>
      </c>
    </row>
    <row r="327" spans="1:5" ht="102">
      <c r="A327" t="s">
        <v>59</v>
      </c>
      <c r="E327" s="39" t="s">
        <v>4192</v>
      </c>
    </row>
    <row r="328" spans="1:16" ht="12.75">
      <c r="A328" t="s">
        <v>50</v>
      </c>
      <c s="34" t="s">
        <v>661</v>
      </c>
      <c s="34" t="s">
        <v>4196</v>
      </c>
      <c s="35" t="s">
        <v>5</v>
      </c>
      <c s="6" t="s">
        <v>4197</v>
      </c>
      <c s="36" t="s">
        <v>267</v>
      </c>
      <c s="37">
        <v>80.13</v>
      </c>
      <c s="36">
        <v>0</v>
      </c>
      <c s="36">
        <f>ROUND(G328*H328,6)</f>
      </c>
      <c r="L328" s="38">
        <v>0</v>
      </c>
      <c s="32">
        <f>ROUND(ROUND(L328,2)*ROUND(G328,3),2)</f>
      </c>
      <c s="36" t="s">
        <v>294</v>
      </c>
      <c>
        <f>(M328*21)/100</f>
      </c>
      <c t="s">
        <v>28</v>
      </c>
    </row>
    <row r="329" spans="1:5" ht="12.75">
      <c r="A329" s="35" t="s">
        <v>56</v>
      </c>
      <c r="E329" s="39" t="s">
        <v>4197</v>
      </c>
    </row>
    <row r="330" spans="1:5" ht="51">
      <c r="A330" s="35" t="s">
        <v>57</v>
      </c>
      <c r="E330" s="40" t="s">
        <v>4198</v>
      </c>
    </row>
    <row r="331" spans="1:5" ht="63.75">
      <c r="A331" t="s">
        <v>59</v>
      </c>
      <c r="E331" s="39" t="s">
        <v>4199</v>
      </c>
    </row>
    <row r="332" spans="1:16" ht="12.75">
      <c r="A332" t="s">
        <v>50</v>
      </c>
      <c s="34" t="s">
        <v>664</v>
      </c>
      <c s="34" t="s">
        <v>4200</v>
      </c>
      <c s="35" t="s">
        <v>5</v>
      </c>
      <c s="6" t="s">
        <v>4201</v>
      </c>
      <c s="36" t="s">
        <v>267</v>
      </c>
      <c s="37">
        <v>40.8</v>
      </c>
      <c s="36">
        <v>0</v>
      </c>
      <c s="36">
        <f>ROUND(G332*H332,6)</f>
      </c>
      <c r="L332" s="38">
        <v>0</v>
      </c>
      <c s="32">
        <f>ROUND(ROUND(L332,2)*ROUND(G332,3),2)</f>
      </c>
      <c s="36" t="s">
        <v>294</v>
      </c>
      <c>
        <f>(M332*21)/100</f>
      </c>
      <c t="s">
        <v>28</v>
      </c>
    </row>
    <row r="333" spans="1:5" ht="12.75">
      <c r="A333" s="35" t="s">
        <v>56</v>
      </c>
      <c r="E333" s="39" t="s">
        <v>4201</v>
      </c>
    </row>
    <row r="334" spans="1:5" ht="25.5">
      <c r="A334" s="35" t="s">
        <v>57</v>
      </c>
      <c r="E334" s="40" t="s">
        <v>4202</v>
      </c>
    </row>
    <row r="335" spans="1:5" ht="63.75">
      <c r="A335" t="s">
        <v>59</v>
      </c>
      <c r="E335" s="39" t="s">
        <v>4199</v>
      </c>
    </row>
    <row r="336" spans="1:16" ht="25.5">
      <c r="A336" t="s">
        <v>50</v>
      </c>
      <c s="34" t="s">
        <v>666</v>
      </c>
      <c s="34" t="s">
        <v>4203</v>
      </c>
      <c s="35" t="s">
        <v>5</v>
      </c>
      <c s="6" t="s">
        <v>4204</v>
      </c>
      <c s="36" t="s">
        <v>267</v>
      </c>
      <c s="37">
        <v>113.8</v>
      </c>
      <c s="36">
        <v>0</v>
      </c>
      <c s="36">
        <f>ROUND(G336*H336,6)</f>
      </c>
      <c r="L336" s="38">
        <v>0</v>
      </c>
      <c s="32">
        <f>ROUND(ROUND(L336,2)*ROUND(G336,3),2)</f>
      </c>
      <c s="36" t="s">
        <v>294</v>
      </c>
      <c>
        <f>(M336*21)/100</f>
      </c>
      <c t="s">
        <v>28</v>
      </c>
    </row>
    <row r="337" spans="1:5" ht="25.5">
      <c r="A337" s="35" t="s">
        <v>56</v>
      </c>
      <c r="E337" s="39" t="s">
        <v>4204</v>
      </c>
    </row>
    <row r="338" spans="1:5" ht="114.75">
      <c r="A338" s="35" t="s">
        <v>57</v>
      </c>
      <c r="E338" s="40" t="s">
        <v>4205</v>
      </c>
    </row>
    <row r="339" spans="1:5" ht="12.75">
      <c r="A339" t="s">
        <v>59</v>
      </c>
      <c r="E339" s="39" t="s">
        <v>5</v>
      </c>
    </row>
    <row r="340" spans="1:16" ht="25.5">
      <c r="A340" t="s">
        <v>50</v>
      </c>
      <c s="34" t="s">
        <v>668</v>
      </c>
      <c s="34" t="s">
        <v>4206</v>
      </c>
      <c s="35" t="s">
        <v>5</v>
      </c>
      <c s="6" t="s">
        <v>4207</v>
      </c>
      <c s="36" t="s">
        <v>267</v>
      </c>
      <c s="37">
        <v>108</v>
      </c>
      <c s="36">
        <v>0</v>
      </c>
      <c s="36">
        <f>ROUND(G340*H340,6)</f>
      </c>
      <c r="L340" s="38">
        <v>0</v>
      </c>
      <c s="32">
        <f>ROUND(ROUND(L340,2)*ROUND(G340,3),2)</f>
      </c>
      <c s="36" t="s">
        <v>294</v>
      </c>
      <c>
        <f>(M340*21)/100</f>
      </c>
      <c t="s">
        <v>28</v>
      </c>
    </row>
    <row r="341" spans="1:5" ht="25.5">
      <c r="A341" s="35" t="s">
        <v>56</v>
      </c>
      <c r="E341" s="39" t="s">
        <v>4207</v>
      </c>
    </row>
    <row r="342" spans="1:5" ht="89.25">
      <c r="A342" s="35" t="s">
        <v>57</v>
      </c>
      <c r="E342" s="40" t="s">
        <v>4208</v>
      </c>
    </row>
    <row r="343" spans="1:5" ht="12.75">
      <c r="A343" t="s">
        <v>59</v>
      </c>
      <c r="E343" s="39" t="s">
        <v>5</v>
      </c>
    </row>
    <row r="344" spans="1:16" ht="25.5">
      <c r="A344" t="s">
        <v>50</v>
      </c>
      <c s="34" t="s">
        <v>671</v>
      </c>
      <c s="34" t="s">
        <v>4209</v>
      </c>
      <c s="35" t="s">
        <v>5</v>
      </c>
      <c s="6" t="s">
        <v>4210</v>
      </c>
      <c s="36" t="s">
        <v>267</v>
      </c>
      <c s="37">
        <v>101.65</v>
      </c>
      <c s="36">
        <v>0</v>
      </c>
      <c s="36">
        <f>ROUND(G344*H344,6)</f>
      </c>
      <c r="L344" s="38">
        <v>0</v>
      </c>
      <c s="32">
        <f>ROUND(ROUND(L344,2)*ROUND(G344,3),2)</f>
      </c>
      <c s="36" t="s">
        <v>294</v>
      </c>
      <c>
        <f>(M344*21)/100</f>
      </c>
      <c t="s">
        <v>28</v>
      </c>
    </row>
    <row r="345" spans="1:5" ht="25.5">
      <c r="A345" s="35" t="s">
        <v>56</v>
      </c>
      <c r="E345" s="39" t="s">
        <v>4210</v>
      </c>
    </row>
    <row r="346" spans="1:5" ht="76.5">
      <c r="A346" s="35" t="s">
        <v>57</v>
      </c>
      <c r="E346" s="40" t="s">
        <v>4211</v>
      </c>
    </row>
    <row r="347" spans="1:5" ht="12.75">
      <c r="A347" t="s">
        <v>59</v>
      </c>
      <c r="E347" s="39" t="s">
        <v>5</v>
      </c>
    </row>
    <row r="348" spans="1:16" ht="25.5">
      <c r="A348" t="s">
        <v>50</v>
      </c>
      <c s="34" t="s">
        <v>675</v>
      </c>
      <c s="34" t="s">
        <v>4212</v>
      </c>
      <c s="35" t="s">
        <v>5</v>
      </c>
      <c s="6" t="s">
        <v>4213</v>
      </c>
      <c s="36" t="s">
        <v>267</v>
      </c>
      <c s="37">
        <v>48.85</v>
      </c>
      <c s="36">
        <v>0</v>
      </c>
      <c s="36">
        <f>ROUND(G348*H348,6)</f>
      </c>
      <c r="L348" s="38">
        <v>0</v>
      </c>
      <c s="32">
        <f>ROUND(ROUND(L348,2)*ROUND(G348,3),2)</f>
      </c>
      <c s="36" t="s">
        <v>294</v>
      </c>
      <c>
        <f>(M348*21)/100</f>
      </c>
      <c t="s">
        <v>28</v>
      </c>
    </row>
    <row r="349" spans="1:5" ht="25.5">
      <c r="A349" s="35" t="s">
        <v>56</v>
      </c>
      <c r="E349" s="39" t="s">
        <v>4213</v>
      </c>
    </row>
    <row r="350" spans="1:5" ht="38.25">
      <c r="A350" s="35" t="s">
        <v>57</v>
      </c>
      <c r="E350" s="40" t="s">
        <v>4214</v>
      </c>
    </row>
    <row r="351" spans="1:5" ht="12.75">
      <c r="A351" t="s">
        <v>59</v>
      </c>
      <c r="E351" s="39" t="s">
        <v>5</v>
      </c>
    </row>
    <row r="352" spans="1:16" ht="25.5">
      <c r="A352" t="s">
        <v>50</v>
      </c>
      <c s="34" t="s">
        <v>678</v>
      </c>
      <c s="34" t="s">
        <v>4215</v>
      </c>
      <c s="35" t="s">
        <v>5</v>
      </c>
      <c s="6" t="s">
        <v>4216</v>
      </c>
      <c s="36" t="s">
        <v>267</v>
      </c>
      <c s="37">
        <v>25.3</v>
      </c>
      <c s="36">
        <v>0</v>
      </c>
      <c s="36">
        <f>ROUND(G352*H352,6)</f>
      </c>
      <c r="L352" s="38">
        <v>0</v>
      </c>
      <c s="32">
        <f>ROUND(ROUND(L352,2)*ROUND(G352,3),2)</f>
      </c>
      <c s="36" t="s">
        <v>294</v>
      </c>
      <c>
        <f>(M352*21)/100</f>
      </c>
      <c t="s">
        <v>28</v>
      </c>
    </row>
    <row r="353" spans="1:5" ht="25.5">
      <c r="A353" s="35" t="s">
        <v>56</v>
      </c>
      <c r="E353" s="39" t="s">
        <v>4216</v>
      </c>
    </row>
    <row r="354" spans="1:5" ht="25.5">
      <c r="A354" s="35" t="s">
        <v>57</v>
      </c>
      <c r="E354" s="40" t="s">
        <v>4217</v>
      </c>
    </row>
    <row r="355" spans="1:5" ht="12.75">
      <c r="A355" t="s">
        <v>59</v>
      </c>
      <c r="E355" s="39" t="s">
        <v>5</v>
      </c>
    </row>
    <row r="356" spans="1:16" ht="12.75">
      <c r="A356" t="s">
        <v>50</v>
      </c>
      <c s="34" t="s">
        <v>681</v>
      </c>
      <c s="34" t="s">
        <v>4218</v>
      </c>
      <c s="35" t="s">
        <v>5</v>
      </c>
      <c s="6" t="s">
        <v>4219</v>
      </c>
      <c s="36" t="s">
        <v>1327</v>
      </c>
      <c s="37">
        <v>34</v>
      </c>
      <c s="36">
        <v>0</v>
      </c>
      <c s="36">
        <f>ROUND(G356*H356,6)</f>
      </c>
      <c r="L356" s="38">
        <v>0</v>
      </c>
      <c s="32">
        <f>ROUND(ROUND(L356,2)*ROUND(G356,3),2)</f>
      </c>
      <c s="36" t="s">
        <v>294</v>
      </c>
      <c>
        <f>(M356*21)/100</f>
      </c>
      <c t="s">
        <v>28</v>
      </c>
    </row>
    <row r="357" spans="1:5" ht="12.75">
      <c r="A357" s="35" t="s">
        <v>56</v>
      </c>
      <c r="E357" s="39" t="s">
        <v>4219</v>
      </c>
    </row>
    <row r="358" spans="1:5" ht="127.5">
      <c r="A358" s="35" t="s">
        <v>57</v>
      </c>
      <c r="E358" s="40" t="s">
        <v>4220</v>
      </c>
    </row>
    <row r="359" spans="1:5" ht="102">
      <c r="A359" t="s">
        <v>59</v>
      </c>
      <c r="E359" s="39" t="s">
        <v>4221</v>
      </c>
    </row>
    <row r="360" spans="1:16" ht="25.5">
      <c r="A360" t="s">
        <v>50</v>
      </c>
      <c s="34" t="s">
        <v>684</v>
      </c>
      <c s="34" t="s">
        <v>4222</v>
      </c>
      <c s="35" t="s">
        <v>5</v>
      </c>
      <c s="6" t="s">
        <v>4223</v>
      </c>
      <c s="36" t="s">
        <v>1327</v>
      </c>
      <c s="37">
        <v>26</v>
      </c>
      <c s="36">
        <v>0</v>
      </c>
      <c s="36">
        <f>ROUND(G360*H360,6)</f>
      </c>
      <c r="L360" s="38">
        <v>0</v>
      </c>
      <c s="32">
        <f>ROUND(ROUND(L360,2)*ROUND(G360,3),2)</f>
      </c>
      <c s="36" t="s">
        <v>294</v>
      </c>
      <c>
        <f>(M360*21)/100</f>
      </c>
      <c t="s">
        <v>28</v>
      </c>
    </row>
    <row r="361" spans="1:5" ht="25.5">
      <c r="A361" s="35" t="s">
        <v>56</v>
      </c>
      <c r="E361" s="39" t="s">
        <v>4223</v>
      </c>
    </row>
    <row r="362" spans="1:5" ht="38.25">
      <c r="A362" s="35" t="s">
        <v>57</v>
      </c>
      <c r="E362" s="40" t="s">
        <v>4224</v>
      </c>
    </row>
    <row r="363" spans="1:5" ht="102">
      <c r="A363" t="s">
        <v>59</v>
      </c>
      <c r="E363" s="39" t="s">
        <v>4221</v>
      </c>
    </row>
    <row r="364" spans="1:16" ht="25.5">
      <c r="A364" t="s">
        <v>50</v>
      </c>
      <c s="34" t="s">
        <v>689</v>
      </c>
      <c s="34" t="s">
        <v>4225</v>
      </c>
      <c s="35" t="s">
        <v>5</v>
      </c>
      <c s="6" t="s">
        <v>4226</v>
      </c>
      <c s="36" t="s">
        <v>1327</v>
      </c>
      <c s="37">
        <v>12</v>
      </c>
      <c s="36">
        <v>0</v>
      </c>
      <c s="36">
        <f>ROUND(G364*H364,6)</f>
      </c>
      <c r="L364" s="38">
        <v>0</v>
      </c>
      <c s="32">
        <f>ROUND(ROUND(L364,2)*ROUND(G364,3),2)</f>
      </c>
      <c s="36" t="s">
        <v>294</v>
      </c>
      <c>
        <f>(M364*21)/100</f>
      </c>
      <c t="s">
        <v>28</v>
      </c>
    </row>
    <row r="365" spans="1:5" ht="25.5">
      <c r="A365" s="35" t="s">
        <v>56</v>
      </c>
      <c r="E365" s="39" t="s">
        <v>4226</v>
      </c>
    </row>
    <row r="366" spans="1:5" ht="63.75">
      <c r="A366" s="35" t="s">
        <v>57</v>
      </c>
      <c r="E366" s="40" t="s">
        <v>4227</v>
      </c>
    </row>
    <row r="367" spans="1:5" ht="102">
      <c r="A367" t="s">
        <v>59</v>
      </c>
      <c r="E367" s="39" t="s">
        <v>4221</v>
      </c>
    </row>
    <row r="368" spans="1:16" ht="25.5">
      <c r="A368" t="s">
        <v>50</v>
      </c>
      <c s="34" t="s">
        <v>693</v>
      </c>
      <c s="34" t="s">
        <v>4228</v>
      </c>
      <c s="35" t="s">
        <v>5</v>
      </c>
      <c s="6" t="s">
        <v>4229</v>
      </c>
      <c s="36" t="s">
        <v>1327</v>
      </c>
      <c s="37">
        <v>1</v>
      </c>
      <c s="36">
        <v>0</v>
      </c>
      <c s="36">
        <f>ROUND(G368*H368,6)</f>
      </c>
      <c r="L368" s="38">
        <v>0</v>
      </c>
      <c s="32">
        <f>ROUND(ROUND(L368,2)*ROUND(G368,3),2)</f>
      </c>
      <c s="36" t="s">
        <v>294</v>
      </c>
      <c>
        <f>(M368*21)/100</f>
      </c>
      <c t="s">
        <v>28</v>
      </c>
    </row>
    <row r="369" spans="1:5" ht="25.5">
      <c r="A369" s="35" t="s">
        <v>56</v>
      </c>
      <c r="E369" s="39" t="s">
        <v>4229</v>
      </c>
    </row>
    <row r="370" spans="1:5" ht="25.5">
      <c r="A370" s="35" t="s">
        <v>57</v>
      </c>
      <c r="E370" s="40" t="s">
        <v>4230</v>
      </c>
    </row>
    <row r="371" spans="1:5" ht="102">
      <c r="A371" t="s">
        <v>59</v>
      </c>
      <c r="E371" s="39" t="s">
        <v>4221</v>
      </c>
    </row>
    <row r="372" spans="1:16" ht="12.75">
      <c r="A372" t="s">
        <v>50</v>
      </c>
      <c s="34" t="s">
        <v>696</v>
      </c>
      <c s="34" t="s">
        <v>4231</v>
      </c>
      <c s="35" t="s">
        <v>5</v>
      </c>
      <c s="6" t="s">
        <v>4232</v>
      </c>
      <c s="36" t="s">
        <v>1327</v>
      </c>
      <c s="37">
        <v>2</v>
      </c>
      <c s="36">
        <v>0</v>
      </c>
      <c s="36">
        <f>ROUND(G372*H372,6)</f>
      </c>
      <c r="L372" s="38">
        <v>0</v>
      </c>
      <c s="32">
        <f>ROUND(ROUND(L372,2)*ROUND(G372,3),2)</f>
      </c>
      <c s="36" t="s">
        <v>294</v>
      </c>
      <c>
        <f>(M372*21)/100</f>
      </c>
      <c t="s">
        <v>28</v>
      </c>
    </row>
    <row r="373" spans="1:5" ht="12.75">
      <c r="A373" s="35" t="s">
        <v>56</v>
      </c>
      <c r="E373" s="39" t="s">
        <v>4232</v>
      </c>
    </row>
    <row r="374" spans="1:5" ht="25.5">
      <c r="A374" s="35" t="s">
        <v>57</v>
      </c>
      <c r="E374" s="40" t="s">
        <v>4233</v>
      </c>
    </row>
    <row r="375" spans="1:5" ht="102">
      <c r="A375" t="s">
        <v>59</v>
      </c>
      <c r="E375" s="39" t="s">
        <v>4221</v>
      </c>
    </row>
    <row r="376" spans="1:16" ht="12.75">
      <c r="A376" t="s">
        <v>50</v>
      </c>
      <c s="34" t="s">
        <v>698</v>
      </c>
      <c s="34" t="s">
        <v>4234</v>
      </c>
      <c s="35" t="s">
        <v>5</v>
      </c>
      <c s="6" t="s">
        <v>4235</v>
      </c>
      <c s="36" t="s">
        <v>1327</v>
      </c>
      <c s="37">
        <v>25</v>
      </c>
      <c s="36">
        <v>0</v>
      </c>
      <c s="36">
        <f>ROUND(G376*H376,6)</f>
      </c>
      <c r="L376" s="38">
        <v>0</v>
      </c>
      <c s="32">
        <f>ROUND(ROUND(L376,2)*ROUND(G376,3),2)</f>
      </c>
      <c s="36" t="s">
        <v>294</v>
      </c>
      <c>
        <f>(M376*21)/100</f>
      </c>
      <c t="s">
        <v>28</v>
      </c>
    </row>
    <row r="377" spans="1:5" ht="12.75">
      <c r="A377" s="35" t="s">
        <v>56</v>
      </c>
      <c r="E377" s="39" t="s">
        <v>4235</v>
      </c>
    </row>
    <row r="378" spans="1:5" ht="38.25">
      <c r="A378" s="35" t="s">
        <v>57</v>
      </c>
      <c r="E378" s="40" t="s">
        <v>4236</v>
      </c>
    </row>
    <row r="379" spans="1:5" ht="102">
      <c r="A379" t="s">
        <v>59</v>
      </c>
      <c r="E379" s="39" t="s">
        <v>4221</v>
      </c>
    </row>
    <row r="380" spans="1:16" ht="12.75">
      <c r="A380" t="s">
        <v>50</v>
      </c>
      <c s="34" t="s">
        <v>700</v>
      </c>
      <c s="34" t="s">
        <v>4237</v>
      </c>
      <c s="35" t="s">
        <v>5</v>
      </c>
      <c s="6" t="s">
        <v>4238</v>
      </c>
      <c s="36" t="s">
        <v>1327</v>
      </c>
      <c s="37">
        <v>4</v>
      </c>
      <c s="36">
        <v>0</v>
      </c>
      <c s="36">
        <f>ROUND(G380*H380,6)</f>
      </c>
      <c r="L380" s="38">
        <v>0</v>
      </c>
      <c s="32">
        <f>ROUND(ROUND(L380,2)*ROUND(G380,3),2)</f>
      </c>
      <c s="36" t="s">
        <v>294</v>
      </c>
      <c>
        <f>(M380*21)/100</f>
      </c>
      <c t="s">
        <v>28</v>
      </c>
    </row>
    <row r="381" spans="1:5" ht="12.75">
      <c r="A381" s="35" t="s">
        <v>56</v>
      </c>
      <c r="E381" s="39" t="s">
        <v>4238</v>
      </c>
    </row>
    <row r="382" spans="1:5" ht="51">
      <c r="A382" s="35" t="s">
        <v>57</v>
      </c>
      <c r="E382" s="40" t="s">
        <v>4239</v>
      </c>
    </row>
    <row r="383" spans="1:5" ht="102">
      <c r="A383" t="s">
        <v>59</v>
      </c>
      <c r="E383" s="39" t="s">
        <v>4221</v>
      </c>
    </row>
    <row r="384" spans="1:16" ht="25.5">
      <c r="A384" t="s">
        <v>50</v>
      </c>
      <c s="34" t="s">
        <v>702</v>
      </c>
      <c s="34" t="s">
        <v>4240</v>
      </c>
      <c s="35" t="s">
        <v>5</v>
      </c>
      <c s="6" t="s">
        <v>4241</v>
      </c>
      <c s="36" t="s">
        <v>1327</v>
      </c>
      <c s="37">
        <v>3</v>
      </c>
      <c s="36">
        <v>0</v>
      </c>
      <c s="36">
        <f>ROUND(G384*H384,6)</f>
      </c>
      <c r="L384" s="38">
        <v>0</v>
      </c>
      <c s="32">
        <f>ROUND(ROUND(L384,2)*ROUND(G384,3),2)</f>
      </c>
      <c s="36" t="s">
        <v>55</v>
      </c>
      <c>
        <f>(M384*21)/100</f>
      </c>
      <c t="s">
        <v>28</v>
      </c>
    </row>
    <row r="385" spans="1:5" ht="25.5">
      <c r="A385" s="35" t="s">
        <v>56</v>
      </c>
      <c r="E385" s="39" t="s">
        <v>4241</v>
      </c>
    </row>
    <row r="386" spans="1:5" ht="25.5">
      <c r="A386" s="35" t="s">
        <v>57</v>
      </c>
      <c r="E386" s="40" t="s">
        <v>4242</v>
      </c>
    </row>
    <row r="387" spans="1:5" ht="63.75">
      <c r="A387" t="s">
        <v>59</v>
      </c>
      <c r="E387" s="39" t="s">
        <v>4243</v>
      </c>
    </row>
    <row r="388" spans="1:16" ht="25.5">
      <c r="A388" t="s">
        <v>50</v>
      </c>
      <c s="34" t="s">
        <v>704</v>
      </c>
      <c s="34" t="s">
        <v>4244</v>
      </c>
      <c s="35" t="s">
        <v>5</v>
      </c>
      <c s="6" t="s">
        <v>4245</v>
      </c>
      <c s="36" t="s">
        <v>1327</v>
      </c>
      <c s="37">
        <v>3</v>
      </c>
      <c s="36">
        <v>0</v>
      </c>
      <c s="36">
        <f>ROUND(G388*H388,6)</f>
      </c>
      <c r="L388" s="38">
        <v>0</v>
      </c>
      <c s="32">
        <f>ROUND(ROUND(L388,2)*ROUND(G388,3),2)</f>
      </c>
      <c s="36" t="s">
        <v>55</v>
      </c>
      <c>
        <f>(M388*21)/100</f>
      </c>
      <c t="s">
        <v>28</v>
      </c>
    </row>
    <row r="389" spans="1:5" ht="25.5">
      <c r="A389" s="35" t="s">
        <v>56</v>
      </c>
      <c r="E389" s="39" t="s">
        <v>4245</v>
      </c>
    </row>
    <row r="390" spans="1:5" ht="25.5">
      <c r="A390" s="35" t="s">
        <v>57</v>
      </c>
      <c r="E390" s="40" t="s">
        <v>4242</v>
      </c>
    </row>
    <row r="391" spans="1:5" ht="102">
      <c r="A391" t="s">
        <v>59</v>
      </c>
      <c r="E391" s="39" t="s">
        <v>4221</v>
      </c>
    </row>
    <row r="392" spans="1:16" ht="25.5">
      <c r="A392" t="s">
        <v>50</v>
      </c>
      <c s="34" t="s">
        <v>706</v>
      </c>
      <c s="34" t="s">
        <v>4246</v>
      </c>
      <c s="35" t="s">
        <v>5</v>
      </c>
      <c s="6" t="s">
        <v>4247</v>
      </c>
      <c s="36" t="s">
        <v>1327</v>
      </c>
      <c s="37">
        <v>10</v>
      </c>
      <c s="36">
        <v>0</v>
      </c>
      <c s="36">
        <f>ROUND(G392*H392,6)</f>
      </c>
      <c r="L392" s="38">
        <v>0</v>
      </c>
      <c s="32">
        <f>ROUND(ROUND(L392,2)*ROUND(G392,3),2)</f>
      </c>
      <c s="36" t="s">
        <v>294</v>
      </c>
      <c>
        <f>(M392*21)/100</f>
      </c>
      <c t="s">
        <v>28</v>
      </c>
    </row>
    <row r="393" spans="1:5" ht="25.5">
      <c r="A393" s="35" t="s">
        <v>56</v>
      </c>
      <c r="E393" s="39" t="s">
        <v>4247</v>
      </c>
    </row>
    <row r="394" spans="1:5" ht="12.75">
      <c r="A394" s="35" t="s">
        <v>57</v>
      </c>
      <c r="E394" s="40" t="s">
        <v>173</v>
      </c>
    </row>
    <row r="395" spans="1:5" ht="102">
      <c r="A395" t="s">
        <v>59</v>
      </c>
      <c r="E395" s="39" t="s">
        <v>4221</v>
      </c>
    </row>
    <row r="396" spans="1:16" ht="25.5">
      <c r="A396" t="s">
        <v>50</v>
      </c>
      <c s="34" t="s">
        <v>708</v>
      </c>
      <c s="34" t="s">
        <v>4248</v>
      </c>
      <c s="35" t="s">
        <v>5</v>
      </c>
      <c s="6" t="s">
        <v>4249</v>
      </c>
      <c s="36" t="s">
        <v>1327</v>
      </c>
      <c s="37">
        <v>1</v>
      </c>
      <c s="36">
        <v>0</v>
      </c>
      <c s="36">
        <f>ROUND(G396*H396,6)</f>
      </c>
      <c r="L396" s="38">
        <v>0</v>
      </c>
      <c s="32">
        <f>ROUND(ROUND(L396,2)*ROUND(G396,3),2)</f>
      </c>
      <c s="36" t="s">
        <v>294</v>
      </c>
      <c>
        <f>(M396*21)/100</f>
      </c>
      <c t="s">
        <v>28</v>
      </c>
    </row>
    <row r="397" spans="1:5" ht="25.5">
      <c r="A397" s="35" t="s">
        <v>56</v>
      </c>
      <c r="E397" s="39" t="s">
        <v>4249</v>
      </c>
    </row>
    <row r="398" spans="1:5" ht="12.75">
      <c r="A398" s="35" t="s">
        <v>57</v>
      </c>
      <c r="E398" s="40" t="s">
        <v>58</v>
      </c>
    </row>
    <row r="399" spans="1:5" ht="102">
      <c r="A399" t="s">
        <v>59</v>
      </c>
      <c r="E399" s="39" t="s">
        <v>4250</v>
      </c>
    </row>
    <row r="400" spans="1:16" ht="25.5">
      <c r="A400" t="s">
        <v>50</v>
      </c>
      <c s="34" t="s">
        <v>710</v>
      </c>
      <c s="34" t="s">
        <v>4251</v>
      </c>
      <c s="35" t="s">
        <v>5</v>
      </c>
      <c s="6" t="s">
        <v>4252</v>
      </c>
      <c s="36" t="s">
        <v>1327</v>
      </c>
      <c s="37">
        <v>2</v>
      </c>
      <c s="36">
        <v>0</v>
      </c>
      <c s="36">
        <f>ROUND(G400*H400,6)</f>
      </c>
      <c r="L400" s="38">
        <v>0</v>
      </c>
      <c s="32">
        <f>ROUND(ROUND(L400,2)*ROUND(G400,3),2)</f>
      </c>
      <c s="36" t="s">
        <v>294</v>
      </c>
      <c>
        <f>(M400*21)/100</f>
      </c>
      <c t="s">
        <v>28</v>
      </c>
    </row>
    <row r="401" spans="1:5" ht="25.5">
      <c r="A401" s="35" t="s">
        <v>56</v>
      </c>
      <c r="E401" s="39" t="s">
        <v>4252</v>
      </c>
    </row>
    <row r="402" spans="1:5" ht="12.75">
      <c r="A402" s="35" t="s">
        <v>57</v>
      </c>
      <c r="E402" s="40" t="s">
        <v>415</v>
      </c>
    </row>
    <row r="403" spans="1:5" ht="102">
      <c r="A403" t="s">
        <v>59</v>
      </c>
      <c r="E403" s="39" t="s">
        <v>4192</v>
      </c>
    </row>
    <row r="404" spans="1:16" ht="25.5">
      <c r="A404" t="s">
        <v>50</v>
      </c>
      <c s="34" t="s">
        <v>715</v>
      </c>
      <c s="34" t="s">
        <v>4253</v>
      </c>
      <c s="35" t="s">
        <v>5</v>
      </c>
      <c s="6" t="s">
        <v>4254</v>
      </c>
      <c s="36" t="s">
        <v>1327</v>
      </c>
      <c s="37">
        <v>1</v>
      </c>
      <c s="36">
        <v>0</v>
      </c>
      <c s="36">
        <f>ROUND(G404*H404,6)</f>
      </c>
      <c r="L404" s="38">
        <v>0</v>
      </c>
      <c s="32">
        <f>ROUND(ROUND(L404,2)*ROUND(G404,3),2)</f>
      </c>
      <c s="36" t="s">
        <v>55</v>
      </c>
      <c>
        <f>(M404*21)/100</f>
      </c>
      <c t="s">
        <v>28</v>
      </c>
    </row>
    <row r="405" spans="1:5" ht="25.5">
      <c r="A405" s="35" t="s">
        <v>56</v>
      </c>
      <c r="E405" s="39" t="s">
        <v>4254</v>
      </c>
    </row>
    <row r="406" spans="1:5" ht="12.75">
      <c r="A406" s="35" t="s">
        <v>57</v>
      </c>
      <c r="E406" s="40" t="s">
        <v>58</v>
      </c>
    </row>
    <row r="407" spans="1:5" ht="38.25">
      <c r="A407" t="s">
        <v>59</v>
      </c>
      <c r="E407" s="39" t="s">
        <v>4255</v>
      </c>
    </row>
    <row r="408" spans="1:16" ht="12.75">
      <c r="A408" t="s">
        <v>50</v>
      </c>
      <c s="34" t="s">
        <v>720</v>
      </c>
      <c s="34" t="s">
        <v>4256</v>
      </c>
      <c s="35" t="s">
        <v>5</v>
      </c>
      <c s="6" t="s">
        <v>4257</v>
      </c>
      <c s="36" t="s">
        <v>1327</v>
      </c>
      <c s="37">
        <v>1</v>
      </c>
      <c s="36">
        <v>0</v>
      </c>
      <c s="36">
        <f>ROUND(G408*H408,6)</f>
      </c>
      <c r="L408" s="38">
        <v>0</v>
      </c>
      <c s="32">
        <f>ROUND(ROUND(L408,2)*ROUND(G408,3),2)</f>
      </c>
      <c s="36" t="s">
        <v>294</v>
      </c>
      <c>
        <f>(M408*21)/100</f>
      </c>
      <c t="s">
        <v>28</v>
      </c>
    </row>
    <row r="409" spans="1:5" ht="12.75">
      <c r="A409" s="35" t="s">
        <v>56</v>
      </c>
      <c r="E409" s="39" t="s">
        <v>4257</v>
      </c>
    </row>
    <row r="410" spans="1:5" ht="25.5">
      <c r="A410" s="35" t="s">
        <v>57</v>
      </c>
      <c r="E410" s="40" t="s">
        <v>4058</v>
      </c>
    </row>
    <row r="411" spans="1:5" ht="63.75">
      <c r="A411" t="s">
        <v>59</v>
      </c>
      <c r="E411" s="39" t="s">
        <v>4258</v>
      </c>
    </row>
    <row r="412" spans="1:16" ht="25.5">
      <c r="A412" t="s">
        <v>50</v>
      </c>
      <c s="34" t="s">
        <v>724</v>
      </c>
      <c s="34" t="s">
        <v>4259</v>
      </c>
      <c s="35" t="s">
        <v>5</v>
      </c>
      <c s="6" t="s">
        <v>4260</v>
      </c>
      <c s="36" t="s">
        <v>66</v>
      </c>
      <c s="37">
        <v>0.664</v>
      </c>
      <c s="36">
        <v>0</v>
      </c>
      <c s="36">
        <f>ROUND(G412*H412,6)</f>
      </c>
      <c r="L412" s="38">
        <v>0</v>
      </c>
      <c s="32">
        <f>ROUND(ROUND(L412,2)*ROUND(G412,3),2)</f>
      </c>
      <c s="36" t="s">
        <v>294</v>
      </c>
      <c>
        <f>(M412*21)/100</f>
      </c>
      <c t="s">
        <v>28</v>
      </c>
    </row>
    <row r="413" spans="1:5" ht="25.5">
      <c r="A413" s="35" t="s">
        <v>56</v>
      </c>
      <c r="E413" s="39" t="s">
        <v>4260</v>
      </c>
    </row>
    <row r="414" spans="1:5" ht="12.75">
      <c r="A414" s="35" t="s">
        <v>57</v>
      </c>
      <c r="E414" s="40" t="s">
        <v>4261</v>
      </c>
    </row>
    <row r="415" spans="1:5" ht="12.75">
      <c r="A415" t="s">
        <v>59</v>
      </c>
      <c r="E415" s="39" t="s">
        <v>5</v>
      </c>
    </row>
    <row r="416" spans="1:13" ht="12.75">
      <c r="A416" t="s">
        <v>47</v>
      </c>
      <c r="C416" s="31" t="s">
        <v>2957</v>
      </c>
      <c r="E416" s="33" t="s">
        <v>4262</v>
      </c>
      <c r="J416" s="32">
        <f>0</f>
      </c>
      <c s="32">
        <f>0</f>
      </c>
      <c s="32">
        <f>0+L417+L421+L425+L429+L433+L437+L441+L445+L449+L453+L457+L461+L465+L469+L473+L477+L481+L485+L489+L493+L497+L501+L505+L509+L513+L517+L521+L525+L529+L533+L537+L541+L545+L549+L553+L557+L561+L565+L569+L573+L577+L581+L585+L589+L593</f>
      </c>
      <c s="32">
        <f>0+M417+M421+M425+M429+M433+M437+M441+M445+M449+M453+M457+M461+M465+M469+M473+M477+M481+M485+M489+M493+M497+M501+M505+M509+M513+M517+M521+M525+M529+M533+M537+M541+M545+M549+M553+M557+M561+M565+M569+M573+M577+M581+M585+M589+M593</f>
      </c>
    </row>
    <row r="417" spans="1:16" ht="12.75">
      <c r="A417" t="s">
        <v>50</v>
      </c>
      <c s="34" t="s">
        <v>731</v>
      </c>
      <c s="34" t="s">
        <v>4263</v>
      </c>
      <c s="35" t="s">
        <v>5</v>
      </c>
      <c s="6" t="s">
        <v>4264</v>
      </c>
      <c s="36" t="s">
        <v>1327</v>
      </c>
      <c s="37">
        <v>8</v>
      </c>
      <c s="36">
        <v>0</v>
      </c>
      <c s="36">
        <f>ROUND(G417*H417,6)</f>
      </c>
      <c r="L417" s="38">
        <v>0</v>
      </c>
      <c s="32">
        <f>ROUND(ROUND(L417,2)*ROUND(G417,3),2)</f>
      </c>
      <c s="36" t="s">
        <v>294</v>
      </c>
      <c>
        <f>(M417*21)/100</f>
      </c>
      <c t="s">
        <v>28</v>
      </c>
    </row>
    <row r="418" spans="1:5" ht="12.75">
      <c r="A418" s="35" t="s">
        <v>56</v>
      </c>
      <c r="E418" s="39" t="s">
        <v>4264</v>
      </c>
    </row>
    <row r="419" spans="1:5" ht="12.75">
      <c r="A419" s="35" t="s">
        <v>57</v>
      </c>
      <c r="E419" s="40" t="s">
        <v>322</v>
      </c>
    </row>
    <row r="420" spans="1:5" ht="63.75">
      <c r="A420" t="s">
        <v>59</v>
      </c>
      <c r="E420" s="39" t="s">
        <v>4199</v>
      </c>
    </row>
    <row r="421" spans="1:16" ht="12.75">
      <c r="A421" t="s">
        <v>50</v>
      </c>
      <c s="34" t="s">
        <v>736</v>
      </c>
      <c s="34" t="s">
        <v>4265</v>
      </c>
      <c s="35" t="s">
        <v>5</v>
      </c>
      <c s="6" t="s">
        <v>4266</v>
      </c>
      <c s="36" t="s">
        <v>1327</v>
      </c>
      <c s="37">
        <v>8</v>
      </c>
      <c s="36">
        <v>0</v>
      </c>
      <c s="36">
        <f>ROUND(G421*H421,6)</f>
      </c>
      <c r="L421" s="38">
        <v>0</v>
      </c>
      <c s="32">
        <f>ROUND(ROUND(L421,2)*ROUND(G421,3),2)</f>
      </c>
      <c s="36" t="s">
        <v>294</v>
      </c>
      <c>
        <f>(M421*21)/100</f>
      </c>
      <c t="s">
        <v>28</v>
      </c>
    </row>
    <row r="422" spans="1:5" ht="12.75">
      <c r="A422" s="35" t="s">
        <v>56</v>
      </c>
      <c r="E422" s="39" t="s">
        <v>4266</v>
      </c>
    </row>
    <row r="423" spans="1:5" ht="38.25">
      <c r="A423" s="35" t="s">
        <v>57</v>
      </c>
      <c r="E423" s="40" t="s">
        <v>4267</v>
      </c>
    </row>
    <row r="424" spans="1:5" ht="102">
      <c r="A424" t="s">
        <v>59</v>
      </c>
      <c r="E424" s="39" t="s">
        <v>4268</v>
      </c>
    </row>
    <row r="425" spans="1:16" ht="12.75">
      <c r="A425" t="s">
        <v>50</v>
      </c>
      <c s="34" t="s">
        <v>739</v>
      </c>
      <c s="34" t="s">
        <v>4269</v>
      </c>
      <c s="35" t="s">
        <v>5</v>
      </c>
      <c s="6" t="s">
        <v>4270</v>
      </c>
      <c s="36" t="s">
        <v>1327</v>
      </c>
      <c s="37">
        <v>3</v>
      </c>
      <c s="36">
        <v>0.015</v>
      </c>
      <c s="36">
        <f>ROUND(G425*H425,6)</f>
      </c>
      <c r="L425" s="38">
        <v>0</v>
      </c>
      <c s="32">
        <f>ROUND(ROUND(L425,2)*ROUND(G425,3),2)</f>
      </c>
      <c s="36" t="s">
        <v>294</v>
      </c>
      <c>
        <f>(M425*21)/100</f>
      </c>
      <c t="s">
        <v>28</v>
      </c>
    </row>
    <row r="426" spans="1:5" ht="12.75">
      <c r="A426" s="35" t="s">
        <v>56</v>
      </c>
      <c r="E426" s="39" t="s">
        <v>4270</v>
      </c>
    </row>
    <row r="427" spans="1:5" ht="12.75">
      <c r="A427" s="35" t="s">
        <v>57</v>
      </c>
      <c r="E427" s="40" t="s">
        <v>248</v>
      </c>
    </row>
    <row r="428" spans="1:5" ht="63.75">
      <c r="A428" t="s">
        <v>59</v>
      </c>
      <c r="E428" s="39" t="s">
        <v>4271</v>
      </c>
    </row>
    <row r="429" spans="1:16" ht="12.75">
      <c r="A429" t="s">
        <v>50</v>
      </c>
      <c s="34" t="s">
        <v>745</v>
      </c>
      <c s="34" t="s">
        <v>4272</v>
      </c>
      <c s="35" t="s">
        <v>5</v>
      </c>
      <c s="6" t="s">
        <v>4273</v>
      </c>
      <c s="36" t="s">
        <v>1327</v>
      </c>
      <c s="37">
        <v>4</v>
      </c>
      <c s="36">
        <v>0</v>
      </c>
      <c s="36">
        <f>ROUND(G429*H429,6)</f>
      </c>
      <c r="L429" s="38">
        <v>0</v>
      </c>
      <c s="32">
        <f>ROUND(ROUND(L429,2)*ROUND(G429,3),2)</f>
      </c>
      <c s="36" t="s">
        <v>55</v>
      </c>
      <c>
        <f>(M429*21)/100</f>
      </c>
      <c t="s">
        <v>28</v>
      </c>
    </row>
    <row r="430" spans="1:5" ht="12.75">
      <c r="A430" s="35" t="s">
        <v>56</v>
      </c>
      <c r="E430" s="39" t="s">
        <v>4273</v>
      </c>
    </row>
    <row r="431" spans="1:5" ht="12.75">
      <c r="A431" s="35" t="s">
        <v>57</v>
      </c>
      <c r="E431" s="40" t="s">
        <v>209</v>
      </c>
    </row>
    <row r="432" spans="1:5" ht="38.25">
      <c r="A432" t="s">
        <v>59</v>
      </c>
      <c r="E432" s="39" t="s">
        <v>4274</v>
      </c>
    </row>
    <row r="433" spans="1:16" ht="12.75">
      <c r="A433" t="s">
        <v>50</v>
      </c>
      <c s="34" t="s">
        <v>749</v>
      </c>
      <c s="34" t="s">
        <v>4275</v>
      </c>
      <c s="35" t="s">
        <v>5</v>
      </c>
      <c s="6" t="s">
        <v>4276</v>
      </c>
      <c s="36" t="s">
        <v>1327</v>
      </c>
      <c s="37">
        <v>1</v>
      </c>
      <c s="36">
        <v>0</v>
      </c>
      <c s="36">
        <f>ROUND(G433*H433,6)</f>
      </c>
      <c r="L433" s="38">
        <v>0</v>
      </c>
      <c s="32">
        <f>ROUND(ROUND(L433,2)*ROUND(G433,3),2)</f>
      </c>
      <c s="36" t="s">
        <v>55</v>
      </c>
      <c>
        <f>(M433*21)/100</f>
      </c>
      <c t="s">
        <v>28</v>
      </c>
    </row>
    <row r="434" spans="1:5" ht="12.75">
      <c r="A434" s="35" t="s">
        <v>56</v>
      </c>
      <c r="E434" s="39" t="s">
        <v>4276</v>
      </c>
    </row>
    <row r="435" spans="1:5" ht="12.75">
      <c r="A435" s="35" t="s">
        <v>57</v>
      </c>
      <c r="E435" s="40" t="s">
        <v>58</v>
      </c>
    </row>
    <row r="436" spans="1:5" ht="38.25">
      <c r="A436" t="s">
        <v>59</v>
      </c>
      <c r="E436" s="39" t="s">
        <v>4277</v>
      </c>
    </row>
    <row r="437" spans="1:16" ht="12.75">
      <c r="A437" t="s">
        <v>50</v>
      </c>
      <c s="34" t="s">
        <v>753</v>
      </c>
      <c s="34" t="s">
        <v>4278</v>
      </c>
      <c s="35" t="s">
        <v>5</v>
      </c>
      <c s="6" t="s">
        <v>4279</v>
      </c>
      <c s="36" t="s">
        <v>1327</v>
      </c>
      <c s="37">
        <v>3</v>
      </c>
      <c s="36">
        <v>0.001</v>
      </c>
      <c s="36">
        <f>ROUND(G437*H437,6)</f>
      </c>
      <c r="L437" s="38">
        <v>0</v>
      </c>
      <c s="32">
        <f>ROUND(ROUND(L437,2)*ROUND(G437,3),2)</f>
      </c>
      <c s="36" t="s">
        <v>294</v>
      </c>
      <c>
        <f>(M437*21)/100</f>
      </c>
      <c t="s">
        <v>28</v>
      </c>
    </row>
    <row r="438" spans="1:5" ht="12.75">
      <c r="A438" s="35" t="s">
        <v>56</v>
      </c>
      <c r="E438" s="39" t="s">
        <v>4279</v>
      </c>
    </row>
    <row r="439" spans="1:5" ht="12.75">
      <c r="A439" s="35" t="s">
        <v>57</v>
      </c>
      <c r="E439" s="40" t="s">
        <v>248</v>
      </c>
    </row>
    <row r="440" spans="1:5" ht="63.75">
      <c r="A440" t="s">
        <v>59</v>
      </c>
      <c r="E440" s="39" t="s">
        <v>4271</v>
      </c>
    </row>
    <row r="441" spans="1:16" ht="12.75">
      <c r="A441" t="s">
        <v>50</v>
      </c>
      <c s="34" t="s">
        <v>756</v>
      </c>
      <c s="34" t="s">
        <v>4280</v>
      </c>
      <c s="35" t="s">
        <v>5</v>
      </c>
      <c s="6" t="s">
        <v>4281</v>
      </c>
      <c s="36" t="s">
        <v>1327</v>
      </c>
      <c s="37">
        <v>4</v>
      </c>
      <c s="36">
        <v>0.0019</v>
      </c>
      <c s="36">
        <f>ROUND(G441*H441,6)</f>
      </c>
      <c r="L441" s="38">
        <v>0</v>
      </c>
      <c s="32">
        <f>ROUND(ROUND(L441,2)*ROUND(G441,3),2)</f>
      </c>
      <c s="36" t="s">
        <v>55</v>
      </c>
      <c>
        <f>(M441*21)/100</f>
      </c>
      <c t="s">
        <v>28</v>
      </c>
    </row>
    <row r="442" spans="1:5" ht="12.75">
      <c r="A442" s="35" t="s">
        <v>56</v>
      </c>
      <c r="E442" s="39" t="s">
        <v>4281</v>
      </c>
    </row>
    <row r="443" spans="1:5" ht="12.75">
      <c r="A443" s="35" t="s">
        <v>57</v>
      </c>
      <c r="E443" s="40" t="s">
        <v>209</v>
      </c>
    </row>
    <row r="444" spans="1:5" ht="38.25">
      <c r="A444" t="s">
        <v>59</v>
      </c>
      <c r="E444" s="39" t="s">
        <v>4274</v>
      </c>
    </row>
    <row r="445" spans="1:16" ht="25.5">
      <c r="A445" t="s">
        <v>50</v>
      </c>
      <c s="34" t="s">
        <v>760</v>
      </c>
      <c s="34" t="s">
        <v>4282</v>
      </c>
      <c s="35" t="s">
        <v>5</v>
      </c>
      <c s="6" t="s">
        <v>4283</v>
      </c>
      <c s="36" t="s">
        <v>1327</v>
      </c>
      <c s="37">
        <v>1</v>
      </c>
      <c s="36">
        <v>0</v>
      </c>
      <c s="36">
        <f>ROUND(G445*H445,6)</f>
      </c>
      <c r="L445" s="38">
        <v>0</v>
      </c>
      <c s="32">
        <f>ROUND(ROUND(L445,2)*ROUND(G445,3),2)</f>
      </c>
      <c s="36" t="s">
        <v>55</v>
      </c>
      <c>
        <f>(M445*21)/100</f>
      </c>
      <c t="s">
        <v>28</v>
      </c>
    </row>
    <row r="446" spans="1:5" ht="25.5">
      <c r="A446" s="35" t="s">
        <v>56</v>
      </c>
      <c r="E446" s="39" t="s">
        <v>4283</v>
      </c>
    </row>
    <row r="447" spans="1:5" ht="12.75">
      <c r="A447" s="35" t="s">
        <v>57</v>
      </c>
      <c r="E447" s="40" t="s">
        <v>58</v>
      </c>
    </row>
    <row r="448" spans="1:5" ht="38.25">
      <c r="A448" t="s">
        <v>59</v>
      </c>
      <c r="E448" s="39" t="s">
        <v>4277</v>
      </c>
    </row>
    <row r="449" spans="1:16" ht="12.75">
      <c r="A449" t="s">
        <v>50</v>
      </c>
      <c s="34" t="s">
        <v>763</v>
      </c>
      <c s="34" t="s">
        <v>4284</v>
      </c>
      <c s="35" t="s">
        <v>5</v>
      </c>
      <c s="6" t="s">
        <v>4285</v>
      </c>
      <c s="36" t="s">
        <v>1327</v>
      </c>
      <c s="37">
        <v>8</v>
      </c>
      <c s="36">
        <v>0.00128</v>
      </c>
      <c s="36">
        <f>ROUND(G449*H449,6)</f>
      </c>
      <c r="L449" s="38">
        <v>0</v>
      </c>
      <c s="32">
        <f>ROUND(ROUND(L449,2)*ROUND(G449,3),2)</f>
      </c>
      <c s="36" t="s">
        <v>55</v>
      </c>
      <c>
        <f>(M449*21)/100</f>
      </c>
      <c t="s">
        <v>28</v>
      </c>
    </row>
    <row r="450" spans="1:5" ht="12.75">
      <c r="A450" s="35" t="s">
        <v>56</v>
      </c>
      <c r="E450" s="39" t="s">
        <v>4285</v>
      </c>
    </row>
    <row r="451" spans="1:5" ht="38.25">
      <c r="A451" s="35" t="s">
        <v>57</v>
      </c>
      <c r="E451" s="40" t="s">
        <v>4267</v>
      </c>
    </row>
    <row r="452" spans="1:5" ht="89.25">
      <c r="A452" t="s">
        <v>59</v>
      </c>
      <c r="E452" s="39" t="s">
        <v>4286</v>
      </c>
    </row>
    <row r="453" spans="1:16" ht="12.75">
      <c r="A453" t="s">
        <v>50</v>
      </c>
      <c s="34" t="s">
        <v>767</v>
      </c>
      <c s="34" t="s">
        <v>4287</v>
      </c>
      <c s="35" t="s">
        <v>5</v>
      </c>
      <c s="6" t="s">
        <v>4288</v>
      </c>
      <c s="36" t="s">
        <v>1327</v>
      </c>
      <c s="37">
        <v>3</v>
      </c>
      <c s="36">
        <v>0</v>
      </c>
      <c s="36">
        <f>ROUND(G453*H453,6)</f>
      </c>
      <c r="L453" s="38">
        <v>0</v>
      </c>
      <c s="32">
        <f>ROUND(ROUND(L453,2)*ROUND(G453,3),2)</f>
      </c>
      <c s="36" t="s">
        <v>294</v>
      </c>
      <c>
        <f>(M453*21)/100</f>
      </c>
      <c t="s">
        <v>28</v>
      </c>
    </row>
    <row r="454" spans="1:5" ht="12.75">
      <c r="A454" s="35" t="s">
        <v>56</v>
      </c>
      <c r="E454" s="39" t="s">
        <v>4288</v>
      </c>
    </row>
    <row r="455" spans="1:5" ht="25.5">
      <c r="A455" s="35" t="s">
        <v>57</v>
      </c>
      <c r="E455" s="40" t="s">
        <v>4289</v>
      </c>
    </row>
    <row r="456" spans="1:5" ht="63.75">
      <c r="A456" t="s">
        <v>59</v>
      </c>
      <c r="E456" s="39" t="s">
        <v>4290</v>
      </c>
    </row>
    <row r="457" spans="1:16" ht="12.75">
      <c r="A457" t="s">
        <v>50</v>
      </c>
      <c s="34" t="s">
        <v>771</v>
      </c>
      <c s="34" t="s">
        <v>4291</v>
      </c>
      <c s="35" t="s">
        <v>5</v>
      </c>
      <c s="6" t="s">
        <v>4292</v>
      </c>
      <c s="36" t="s">
        <v>1327</v>
      </c>
      <c s="37">
        <v>3</v>
      </c>
      <c s="36">
        <v>0.0097</v>
      </c>
      <c s="36">
        <f>ROUND(G457*H457,6)</f>
      </c>
      <c r="L457" s="38">
        <v>0</v>
      </c>
      <c s="32">
        <f>ROUND(ROUND(L457,2)*ROUND(G457,3),2)</f>
      </c>
      <c s="36" t="s">
        <v>294</v>
      </c>
      <c>
        <f>(M457*21)/100</f>
      </c>
      <c t="s">
        <v>28</v>
      </c>
    </row>
    <row r="458" spans="1:5" ht="12.75">
      <c r="A458" s="35" t="s">
        <v>56</v>
      </c>
      <c r="E458" s="39" t="s">
        <v>4292</v>
      </c>
    </row>
    <row r="459" spans="1:5" ht="12.75">
      <c r="A459" s="35" t="s">
        <v>57</v>
      </c>
      <c r="E459" s="40" t="s">
        <v>248</v>
      </c>
    </row>
    <row r="460" spans="1:5" ht="38.25">
      <c r="A460" t="s">
        <v>59</v>
      </c>
      <c r="E460" s="39" t="s">
        <v>4274</v>
      </c>
    </row>
    <row r="461" spans="1:16" ht="25.5">
      <c r="A461" t="s">
        <v>50</v>
      </c>
      <c s="34" t="s">
        <v>776</v>
      </c>
      <c s="34" t="s">
        <v>4293</v>
      </c>
      <c s="35" t="s">
        <v>5</v>
      </c>
      <c s="6" t="s">
        <v>4294</v>
      </c>
      <c s="36" t="s">
        <v>1327</v>
      </c>
      <c s="37">
        <v>1</v>
      </c>
      <c s="36">
        <v>0.0018</v>
      </c>
      <c s="36">
        <f>ROUND(G461*H461,6)</f>
      </c>
      <c r="L461" s="38">
        <v>0</v>
      </c>
      <c s="32">
        <f>ROUND(ROUND(L461,2)*ROUND(G461,3),2)</f>
      </c>
      <c s="36" t="s">
        <v>294</v>
      </c>
      <c>
        <f>(M461*21)/100</f>
      </c>
      <c t="s">
        <v>28</v>
      </c>
    </row>
    <row r="462" spans="1:5" ht="25.5">
      <c r="A462" s="35" t="s">
        <v>56</v>
      </c>
      <c r="E462" s="39" t="s">
        <v>4294</v>
      </c>
    </row>
    <row r="463" spans="1:5" ht="12.75">
      <c r="A463" s="35" t="s">
        <v>57</v>
      </c>
      <c r="E463" s="40" t="s">
        <v>58</v>
      </c>
    </row>
    <row r="464" spans="1:5" ht="38.25">
      <c r="A464" t="s">
        <v>59</v>
      </c>
      <c r="E464" s="39" t="s">
        <v>4274</v>
      </c>
    </row>
    <row r="465" spans="1:16" ht="12.75">
      <c r="A465" t="s">
        <v>50</v>
      </c>
      <c s="34" t="s">
        <v>781</v>
      </c>
      <c s="34" t="s">
        <v>4295</v>
      </c>
      <c s="35" t="s">
        <v>5</v>
      </c>
      <c s="6" t="s">
        <v>4296</v>
      </c>
      <c s="36" t="s">
        <v>1327</v>
      </c>
      <c s="37">
        <v>1</v>
      </c>
      <c s="36">
        <v>0</v>
      </c>
      <c s="36">
        <f>ROUND(G465*H465,6)</f>
      </c>
      <c r="L465" s="38">
        <v>0</v>
      </c>
      <c s="32">
        <f>ROUND(ROUND(L465,2)*ROUND(G465,3),2)</f>
      </c>
      <c s="36" t="s">
        <v>294</v>
      </c>
      <c>
        <f>(M465*21)/100</f>
      </c>
      <c t="s">
        <v>28</v>
      </c>
    </row>
    <row r="466" spans="1:5" ht="12.75">
      <c r="A466" s="35" t="s">
        <v>56</v>
      </c>
      <c r="E466" s="39" t="s">
        <v>4296</v>
      </c>
    </row>
    <row r="467" spans="1:5" ht="12.75">
      <c r="A467" s="35" t="s">
        <v>57</v>
      </c>
      <c r="E467" s="40" t="s">
        <v>58</v>
      </c>
    </row>
    <row r="468" spans="1:5" ht="63.75">
      <c r="A468" t="s">
        <v>59</v>
      </c>
      <c r="E468" s="39" t="s">
        <v>4199</v>
      </c>
    </row>
    <row r="469" spans="1:16" ht="12.75">
      <c r="A469" t="s">
        <v>50</v>
      </c>
      <c s="34" t="s">
        <v>785</v>
      </c>
      <c s="34" t="s">
        <v>4297</v>
      </c>
      <c s="35" t="s">
        <v>5</v>
      </c>
      <c s="6" t="s">
        <v>4298</v>
      </c>
      <c s="36" t="s">
        <v>1327</v>
      </c>
      <c s="37">
        <v>9</v>
      </c>
      <c s="36">
        <v>0</v>
      </c>
      <c s="36">
        <f>ROUND(G469*H469,6)</f>
      </c>
      <c r="L469" s="38">
        <v>0</v>
      </c>
      <c s="32">
        <f>ROUND(ROUND(L469,2)*ROUND(G469,3),2)</f>
      </c>
      <c s="36" t="s">
        <v>294</v>
      </c>
      <c>
        <f>(M469*21)/100</f>
      </c>
      <c t="s">
        <v>28</v>
      </c>
    </row>
    <row r="470" spans="1:5" ht="12.75">
      <c r="A470" s="35" t="s">
        <v>56</v>
      </c>
      <c r="E470" s="39" t="s">
        <v>4298</v>
      </c>
    </row>
    <row r="471" spans="1:5" ht="12.75">
      <c r="A471" s="35" t="s">
        <v>57</v>
      </c>
      <c r="E471" s="40" t="s">
        <v>743</v>
      </c>
    </row>
    <row r="472" spans="1:5" ht="63.75">
      <c r="A472" t="s">
        <v>59</v>
      </c>
      <c r="E472" s="39" t="s">
        <v>4199</v>
      </c>
    </row>
    <row r="473" spans="1:16" ht="12.75">
      <c r="A473" t="s">
        <v>50</v>
      </c>
      <c s="34" t="s">
        <v>789</v>
      </c>
      <c s="34" t="s">
        <v>4299</v>
      </c>
      <c s="35" t="s">
        <v>5</v>
      </c>
      <c s="6" t="s">
        <v>4300</v>
      </c>
      <c s="36" t="s">
        <v>1327</v>
      </c>
      <c s="37">
        <v>8</v>
      </c>
      <c s="36">
        <v>0</v>
      </c>
      <c s="36">
        <f>ROUND(G473*H473,6)</f>
      </c>
      <c r="L473" s="38">
        <v>0</v>
      </c>
      <c s="32">
        <f>ROUND(ROUND(L473,2)*ROUND(G473,3),2)</f>
      </c>
      <c s="36" t="s">
        <v>294</v>
      </c>
      <c>
        <f>(M473*21)/100</f>
      </c>
      <c t="s">
        <v>28</v>
      </c>
    </row>
    <row r="474" spans="1:5" ht="12.75">
      <c r="A474" s="35" t="s">
        <v>56</v>
      </c>
      <c r="E474" s="39" t="s">
        <v>4300</v>
      </c>
    </row>
    <row r="475" spans="1:5" ht="38.25">
      <c r="A475" s="35" t="s">
        <v>57</v>
      </c>
      <c r="E475" s="40" t="s">
        <v>4301</v>
      </c>
    </row>
    <row r="476" spans="1:5" ht="102">
      <c r="A476" t="s">
        <v>59</v>
      </c>
      <c r="E476" s="39" t="s">
        <v>4268</v>
      </c>
    </row>
    <row r="477" spans="1:16" ht="12.75">
      <c r="A477" t="s">
        <v>50</v>
      </c>
      <c s="34" t="s">
        <v>793</v>
      </c>
      <c s="34" t="s">
        <v>4302</v>
      </c>
      <c s="35" t="s">
        <v>5</v>
      </c>
      <c s="6" t="s">
        <v>4303</v>
      </c>
      <c s="36" t="s">
        <v>1327</v>
      </c>
      <c s="37">
        <v>3</v>
      </c>
      <c s="36">
        <v>0</v>
      </c>
      <c s="36">
        <f>ROUND(G477*H477,6)</f>
      </c>
      <c r="L477" s="38">
        <v>0</v>
      </c>
      <c s="32">
        <f>ROUND(ROUND(L477,2)*ROUND(G477,3),2)</f>
      </c>
      <c s="36" t="s">
        <v>55</v>
      </c>
      <c>
        <f>(M477*21)/100</f>
      </c>
      <c t="s">
        <v>28</v>
      </c>
    </row>
    <row r="478" spans="1:5" ht="12.75">
      <c r="A478" s="35" t="s">
        <v>56</v>
      </c>
      <c r="E478" s="39" t="s">
        <v>4303</v>
      </c>
    </row>
    <row r="479" spans="1:5" ht="12.75">
      <c r="A479" s="35" t="s">
        <v>57</v>
      </c>
      <c r="E479" s="40" t="s">
        <v>248</v>
      </c>
    </row>
    <row r="480" spans="1:5" ht="63.75">
      <c r="A480" t="s">
        <v>59</v>
      </c>
      <c r="E480" s="39" t="s">
        <v>4271</v>
      </c>
    </row>
    <row r="481" spans="1:16" ht="12.75">
      <c r="A481" t="s">
        <v>50</v>
      </c>
      <c s="34" t="s">
        <v>797</v>
      </c>
      <c s="34" t="s">
        <v>4304</v>
      </c>
      <c s="35" t="s">
        <v>5</v>
      </c>
      <c s="6" t="s">
        <v>4305</v>
      </c>
      <c s="36" t="s">
        <v>1327</v>
      </c>
      <c s="37">
        <v>4</v>
      </c>
      <c s="36">
        <v>0</v>
      </c>
      <c s="36">
        <f>ROUND(G481*H481,6)</f>
      </c>
      <c r="L481" s="38">
        <v>0</v>
      </c>
      <c s="32">
        <f>ROUND(ROUND(L481,2)*ROUND(G481,3),2)</f>
      </c>
      <c s="36" t="s">
        <v>55</v>
      </c>
      <c>
        <f>(M481*21)/100</f>
      </c>
      <c t="s">
        <v>28</v>
      </c>
    </row>
    <row r="482" spans="1:5" ht="12.75">
      <c r="A482" s="35" t="s">
        <v>56</v>
      </c>
      <c r="E482" s="39" t="s">
        <v>4305</v>
      </c>
    </row>
    <row r="483" spans="1:5" ht="12.75">
      <c r="A483" s="35" t="s">
        <v>57</v>
      </c>
      <c r="E483" s="40" t="s">
        <v>209</v>
      </c>
    </row>
    <row r="484" spans="1:5" ht="38.25">
      <c r="A484" t="s">
        <v>59</v>
      </c>
      <c r="E484" s="39" t="s">
        <v>4274</v>
      </c>
    </row>
    <row r="485" spans="1:16" ht="12.75">
      <c r="A485" t="s">
        <v>50</v>
      </c>
      <c s="34" t="s">
        <v>801</v>
      </c>
      <c s="34" t="s">
        <v>4306</v>
      </c>
      <c s="35" t="s">
        <v>5</v>
      </c>
      <c s="6" t="s">
        <v>4307</v>
      </c>
      <c s="36" t="s">
        <v>1327</v>
      </c>
      <c s="37">
        <v>1</v>
      </c>
      <c s="36">
        <v>0</v>
      </c>
      <c s="36">
        <f>ROUND(G485*H485,6)</f>
      </c>
      <c r="L485" s="38">
        <v>0</v>
      </c>
      <c s="32">
        <f>ROUND(ROUND(L485,2)*ROUND(G485,3),2)</f>
      </c>
      <c s="36" t="s">
        <v>55</v>
      </c>
      <c>
        <f>(M485*21)/100</f>
      </c>
      <c t="s">
        <v>28</v>
      </c>
    </row>
    <row r="486" spans="1:5" ht="12.75">
      <c r="A486" s="35" t="s">
        <v>56</v>
      </c>
      <c r="E486" s="39" t="s">
        <v>4307</v>
      </c>
    </row>
    <row r="487" spans="1:5" ht="12.75">
      <c r="A487" s="35" t="s">
        <v>57</v>
      </c>
      <c r="E487" s="40" t="s">
        <v>58</v>
      </c>
    </row>
    <row r="488" spans="1:5" ht="38.25">
      <c r="A488" t="s">
        <v>59</v>
      </c>
      <c r="E488" s="39" t="s">
        <v>4277</v>
      </c>
    </row>
    <row r="489" spans="1:16" ht="12.75">
      <c r="A489" t="s">
        <v>50</v>
      </c>
      <c s="34" t="s">
        <v>806</v>
      </c>
      <c s="34" t="s">
        <v>4308</v>
      </c>
      <c s="35" t="s">
        <v>5</v>
      </c>
      <c s="6" t="s">
        <v>4309</v>
      </c>
      <c s="36" t="s">
        <v>1327</v>
      </c>
      <c s="37">
        <v>2</v>
      </c>
      <c s="36">
        <v>0</v>
      </c>
      <c s="36">
        <f>ROUND(G489*H489,6)</f>
      </c>
      <c r="L489" s="38">
        <v>0</v>
      </c>
      <c s="32">
        <f>ROUND(ROUND(L489,2)*ROUND(G489,3),2)</f>
      </c>
      <c s="36" t="s">
        <v>294</v>
      </c>
      <c>
        <f>(M489*21)/100</f>
      </c>
      <c t="s">
        <v>28</v>
      </c>
    </row>
    <row r="490" spans="1:5" ht="12.75">
      <c r="A490" s="35" t="s">
        <v>56</v>
      </c>
      <c r="E490" s="39" t="s">
        <v>4309</v>
      </c>
    </row>
    <row r="491" spans="1:5" ht="25.5">
      <c r="A491" s="35" t="s">
        <v>57</v>
      </c>
      <c r="E491" s="40" t="s">
        <v>4310</v>
      </c>
    </row>
    <row r="492" spans="1:5" ht="63.75">
      <c r="A492" t="s">
        <v>59</v>
      </c>
      <c r="E492" s="39" t="s">
        <v>4290</v>
      </c>
    </row>
    <row r="493" spans="1:16" ht="12.75">
      <c r="A493" t="s">
        <v>50</v>
      </c>
      <c s="34" t="s">
        <v>809</v>
      </c>
      <c s="34" t="s">
        <v>4311</v>
      </c>
      <c s="35" t="s">
        <v>5</v>
      </c>
      <c s="6" t="s">
        <v>4312</v>
      </c>
      <c s="36" t="s">
        <v>1327</v>
      </c>
      <c s="37">
        <v>2</v>
      </c>
      <c s="36">
        <v>0.014</v>
      </c>
      <c s="36">
        <f>ROUND(G493*H493,6)</f>
      </c>
      <c r="L493" s="38">
        <v>0</v>
      </c>
      <c s="32">
        <f>ROUND(ROUND(L493,2)*ROUND(G493,3),2)</f>
      </c>
      <c s="36" t="s">
        <v>294</v>
      </c>
      <c>
        <f>(M493*21)/100</f>
      </c>
      <c t="s">
        <v>28</v>
      </c>
    </row>
    <row r="494" spans="1:5" ht="12.75">
      <c r="A494" s="35" t="s">
        <v>56</v>
      </c>
      <c r="E494" s="39" t="s">
        <v>4312</v>
      </c>
    </row>
    <row r="495" spans="1:5" ht="25.5">
      <c r="A495" s="35" t="s">
        <v>57</v>
      </c>
      <c r="E495" s="40" t="s">
        <v>4310</v>
      </c>
    </row>
    <row r="496" spans="1:5" ht="38.25">
      <c r="A496" t="s">
        <v>59</v>
      </c>
      <c r="E496" s="39" t="s">
        <v>4274</v>
      </c>
    </row>
    <row r="497" spans="1:16" ht="12.75">
      <c r="A497" t="s">
        <v>50</v>
      </c>
      <c s="34" t="s">
        <v>812</v>
      </c>
      <c s="34" t="s">
        <v>4313</v>
      </c>
      <c s="35" t="s">
        <v>5</v>
      </c>
      <c s="6" t="s">
        <v>4314</v>
      </c>
      <c s="36" t="s">
        <v>1327</v>
      </c>
      <c s="37">
        <v>5</v>
      </c>
      <c s="36">
        <v>0</v>
      </c>
      <c s="36">
        <f>ROUND(G497*H497,6)</f>
      </c>
      <c r="L497" s="38">
        <v>0</v>
      </c>
      <c s="32">
        <f>ROUND(ROUND(L497,2)*ROUND(G497,3),2)</f>
      </c>
      <c s="36" t="s">
        <v>294</v>
      </c>
      <c>
        <f>(M497*21)/100</f>
      </c>
      <c t="s">
        <v>28</v>
      </c>
    </row>
    <row r="498" spans="1:5" ht="12.75">
      <c r="A498" s="35" t="s">
        <v>56</v>
      </c>
      <c r="E498" s="39" t="s">
        <v>4314</v>
      </c>
    </row>
    <row r="499" spans="1:5" ht="25.5">
      <c r="A499" s="35" t="s">
        <v>57</v>
      </c>
      <c r="E499" s="40" t="s">
        <v>4315</v>
      </c>
    </row>
    <row r="500" spans="1:5" ht="63.75">
      <c r="A500" t="s">
        <v>59</v>
      </c>
      <c r="E500" s="39" t="s">
        <v>4199</v>
      </c>
    </row>
    <row r="501" spans="1:16" ht="12.75">
      <c r="A501" t="s">
        <v>50</v>
      </c>
      <c s="34" t="s">
        <v>814</v>
      </c>
      <c s="34" t="s">
        <v>4316</v>
      </c>
      <c s="35" t="s">
        <v>5</v>
      </c>
      <c s="6" t="s">
        <v>4317</v>
      </c>
      <c s="36" t="s">
        <v>1327</v>
      </c>
      <c s="37">
        <v>5</v>
      </c>
      <c s="36">
        <v>0</v>
      </c>
      <c s="36">
        <f>ROUND(G501*H501,6)</f>
      </c>
      <c r="L501" s="38">
        <v>0</v>
      </c>
      <c s="32">
        <f>ROUND(ROUND(L501,2)*ROUND(G501,3),2)</f>
      </c>
      <c s="36" t="s">
        <v>294</v>
      </c>
      <c>
        <f>(M501*21)/100</f>
      </c>
      <c t="s">
        <v>28</v>
      </c>
    </row>
    <row r="502" spans="1:5" ht="12.75">
      <c r="A502" s="35" t="s">
        <v>56</v>
      </c>
      <c r="E502" s="39" t="s">
        <v>4317</v>
      </c>
    </row>
    <row r="503" spans="1:5" ht="25.5">
      <c r="A503" s="35" t="s">
        <v>57</v>
      </c>
      <c r="E503" s="40" t="s">
        <v>4318</v>
      </c>
    </row>
    <row r="504" spans="1:5" ht="63.75">
      <c r="A504" t="s">
        <v>59</v>
      </c>
      <c r="E504" s="39" t="s">
        <v>4199</v>
      </c>
    </row>
    <row r="505" spans="1:16" ht="25.5">
      <c r="A505" t="s">
        <v>50</v>
      </c>
      <c s="34" t="s">
        <v>818</v>
      </c>
      <c s="34" t="s">
        <v>4319</v>
      </c>
      <c s="35" t="s">
        <v>5</v>
      </c>
      <c s="6" t="s">
        <v>4320</v>
      </c>
      <c s="36" t="s">
        <v>54</v>
      </c>
      <c s="37">
        <v>4</v>
      </c>
      <c s="36">
        <v>0</v>
      </c>
      <c s="36">
        <f>ROUND(G505*H505,6)</f>
      </c>
      <c r="L505" s="38">
        <v>0</v>
      </c>
      <c s="32">
        <f>ROUND(ROUND(L505,2)*ROUND(G505,3),2)</f>
      </c>
      <c s="36" t="s">
        <v>55</v>
      </c>
      <c>
        <f>(M505*21)/100</f>
      </c>
      <c t="s">
        <v>28</v>
      </c>
    </row>
    <row r="506" spans="1:5" ht="25.5">
      <c r="A506" s="35" t="s">
        <v>56</v>
      </c>
      <c r="E506" s="39" t="s">
        <v>4320</v>
      </c>
    </row>
    <row r="507" spans="1:5" ht="12.75">
      <c r="A507" s="35" t="s">
        <v>57</v>
      </c>
      <c r="E507" s="40" t="s">
        <v>209</v>
      </c>
    </row>
    <row r="508" spans="1:5" ht="63.75">
      <c r="A508" t="s">
        <v>59</v>
      </c>
      <c r="E508" s="39" t="s">
        <v>4271</v>
      </c>
    </row>
    <row r="509" spans="1:16" ht="25.5">
      <c r="A509" t="s">
        <v>50</v>
      </c>
      <c s="34" t="s">
        <v>821</v>
      </c>
      <c s="34" t="s">
        <v>4321</v>
      </c>
      <c s="35" t="s">
        <v>5</v>
      </c>
      <c s="6" t="s">
        <v>4322</v>
      </c>
      <c s="36" t="s">
        <v>54</v>
      </c>
      <c s="37">
        <v>1</v>
      </c>
      <c s="36">
        <v>0</v>
      </c>
      <c s="36">
        <f>ROUND(G509*H509,6)</f>
      </c>
      <c r="L509" s="38">
        <v>0</v>
      </c>
      <c s="32">
        <f>ROUND(ROUND(L509,2)*ROUND(G509,3),2)</f>
      </c>
      <c s="36" t="s">
        <v>55</v>
      </c>
      <c>
        <f>(M509*21)/100</f>
      </c>
      <c t="s">
        <v>28</v>
      </c>
    </row>
    <row r="510" spans="1:5" ht="25.5">
      <c r="A510" s="35" t="s">
        <v>56</v>
      </c>
      <c r="E510" s="39" t="s">
        <v>4322</v>
      </c>
    </row>
    <row r="511" spans="1:5" ht="12.75">
      <c r="A511" s="35" t="s">
        <v>57</v>
      </c>
      <c r="E511" s="40" t="s">
        <v>58</v>
      </c>
    </row>
    <row r="512" spans="1:5" ht="38.25">
      <c r="A512" t="s">
        <v>59</v>
      </c>
      <c r="E512" s="39" t="s">
        <v>4277</v>
      </c>
    </row>
    <row r="513" spans="1:16" ht="38.25">
      <c r="A513" t="s">
        <v>50</v>
      </c>
      <c s="34" t="s">
        <v>824</v>
      </c>
      <c s="34" t="s">
        <v>4323</v>
      </c>
      <c s="35" t="s">
        <v>5</v>
      </c>
      <c s="6" t="s">
        <v>4324</v>
      </c>
      <c s="36" t="s">
        <v>54</v>
      </c>
      <c s="37">
        <v>1</v>
      </c>
      <c s="36">
        <v>0</v>
      </c>
      <c s="36">
        <f>ROUND(G513*H513,6)</f>
      </c>
      <c r="L513" s="38">
        <v>0</v>
      </c>
      <c s="32">
        <f>ROUND(ROUND(L513,2)*ROUND(G513,3),2)</f>
      </c>
      <c s="36" t="s">
        <v>55</v>
      </c>
      <c>
        <f>(M513*21)/100</f>
      </c>
      <c t="s">
        <v>28</v>
      </c>
    </row>
    <row r="514" spans="1:5" ht="38.25">
      <c r="A514" s="35" t="s">
        <v>56</v>
      </c>
      <c r="E514" s="39" t="s">
        <v>4325</v>
      </c>
    </row>
    <row r="515" spans="1:5" ht="12.75">
      <c r="A515" s="35" t="s">
        <v>57</v>
      </c>
      <c r="E515" s="40" t="s">
        <v>58</v>
      </c>
    </row>
    <row r="516" spans="1:5" ht="38.25">
      <c r="A516" t="s">
        <v>59</v>
      </c>
      <c r="E516" s="39" t="s">
        <v>4277</v>
      </c>
    </row>
    <row r="517" spans="1:16" ht="38.25">
      <c r="A517" t="s">
        <v>50</v>
      </c>
      <c s="34" t="s">
        <v>828</v>
      </c>
      <c s="34" t="s">
        <v>4326</v>
      </c>
      <c s="35" t="s">
        <v>5</v>
      </c>
      <c s="6" t="s">
        <v>4327</v>
      </c>
      <c s="36" t="s">
        <v>54</v>
      </c>
      <c s="37">
        <v>1</v>
      </c>
      <c s="36">
        <v>0</v>
      </c>
      <c s="36">
        <f>ROUND(G517*H517,6)</f>
      </c>
      <c r="L517" s="38">
        <v>0</v>
      </c>
      <c s="32">
        <f>ROUND(ROUND(L517,2)*ROUND(G517,3),2)</f>
      </c>
      <c s="36" t="s">
        <v>55</v>
      </c>
      <c>
        <f>(M517*21)/100</f>
      </c>
      <c t="s">
        <v>28</v>
      </c>
    </row>
    <row r="518" spans="1:5" ht="38.25">
      <c r="A518" s="35" t="s">
        <v>56</v>
      </c>
      <c r="E518" s="39" t="s">
        <v>4328</v>
      </c>
    </row>
    <row r="519" spans="1:5" ht="12.75">
      <c r="A519" s="35" t="s">
        <v>57</v>
      </c>
      <c r="E519" s="40" t="s">
        <v>58</v>
      </c>
    </row>
    <row r="520" spans="1:5" ht="38.25">
      <c r="A520" t="s">
        <v>59</v>
      </c>
      <c r="E520" s="39" t="s">
        <v>4277</v>
      </c>
    </row>
    <row r="521" spans="1:16" ht="12.75">
      <c r="A521" t="s">
        <v>50</v>
      </c>
      <c s="34" t="s">
        <v>832</v>
      </c>
      <c s="34" t="s">
        <v>4329</v>
      </c>
      <c s="35" t="s">
        <v>5</v>
      </c>
      <c s="6" t="s">
        <v>4330</v>
      </c>
      <c s="36" t="s">
        <v>1327</v>
      </c>
      <c s="37">
        <v>28</v>
      </c>
      <c s="36">
        <v>0</v>
      </c>
      <c s="36">
        <f>ROUND(G521*H521,6)</f>
      </c>
      <c r="L521" s="38">
        <v>0</v>
      </c>
      <c s="32">
        <f>ROUND(ROUND(L521,2)*ROUND(G521,3),2)</f>
      </c>
      <c s="36" t="s">
        <v>294</v>
      </c>
      <c>
        <f>(M521*21)/100</f>
      </c>
      <c t="s">
        <v>28</v>
      </c>
    </row>
    <row r="522" spans="1:5" ht="12.75">
      <c r="A522" s="35" t="s">
        <v>56</v>
      </c>
      <c r="E522" s="39" t="s">
        <v>4330</v>
      </c>
    </row>
    <row r="523" spans="1:5" ht="114.75">
      <c r="A523" s="35" t="s">
        <v>57</v>
      </c>
      <c r="E523" s="40" t="s">
        <v>4331</v>
      </c>
    </row>
    <row r="524" spans="1:5" ht="102">
      <c r="A524" t="s">
        <v>59</v>
      </c>
      <c r="E524" s="39" t="s">
        <v>4221</v>
      </c>
    </row>
    <row r="525" spans="1:16" ht="25.5">
      <c r="A525" t="s">
        <v>50</v>
      </c>
      <c s="34" t="s">
        <v>838</v>
      </c>
      <c s="34" t="s">
        <v>4332</v>
      </c>
      <c s="35" t="s">
        <v>5</v>
      </c>
      <c s="6" t="s">
        <v>4333</v>
      </c>
      <c s="36" t="s">
        <v>1327</v>
      </c>
      <c s="37">
        <v>28</v>
      </c>
      <c s="36">
        <v>0</v>
      </c>
      <c s="36">
        <f>ROUND(G525*H525,6)</f>
      </c>
      <c r="L525" s="38">
        <v>0</v>
      </c>
      <c s="32">
        <f>ROUND(ROUND(L525,2)*ROUND(G525,3),2)</f>
      </c>
      <c s="36" t="s">
        <v>55</v>
      </c>
      <c>
        <f>(M525*21)/100</f>
      </c>
      <c t="s">
        <v>28</v>
      </c>
    </row>
    <row r="526" spans="1:5" ht="25.5">
      <c r="A526" s="35" t="s">
        <v>56</v>
      </c>
      <c r="E526" s="39" t="s">
        <v>4333</v>
      </c>
    </row>
    <row r="527" spans="1:5" ht="114.75">
      <c r="A527" s="35" t="s">
        <v>57</v>
      </c>
      <c r="E527" s="40" t="s">
        <v>4331</v>
      </c>
    </row>
    <row r="528" spans="1:5" ht="63.75">
      <c r="A528" t="s">
        <v>59</v>
      </c>
      <c r="E528" s="39" t="s">
        <v>4243</v>
      </c>
    </row>
    <row r="529" spans="1:16" ht="12.75">
      <c r="A529" t="s">
        <v>50</v>
      </c>
      <c s="34" t="s">
        <v>842</v>
      </c>
      <c s="34" t="s">
        <v>4334</v>
      </c>
      <c s="35" t="s">
        <v>5</v>
      </c>
      <c s="6" t="s">
        <v>4335</v>
      </c>
      <c s="36" t="s">
        <v>1327</v>
      </c>
      <c s="37">
        <v>9</v>
      </c>
      <c s="36">
        <v>0</v>
      </c>
      <c s="36">
        <f>ROUND(G529*H529,6)</f>
      </c>
      <c r="L529" s="38">
        <v>0</v>
      </c>
      <c s="32">
        <f>ROUND(ROUND(L529,2)*ROUND(G529,3),2)</f>
      </c>
      <c s="36" t="s">
        <v>294</v>
      </c>
      <c>
        <f>(M529*21)/100</f>
      </c>
      <c t="s">
        <v>28</v>
      </c>
    </row>
    <row r="530" spans="1:5" ht="12.75">
      <c r="A530" s="35" t="s">
        <v>56</v>
      </c>
      <c r="E530" s="39" t="s">
        <v>4335</v>
      </c>
    </row>
    <row r="531" spans="1:5" ht="12.75">
      <c r="A531" s="35" t="s">
        <v>57</v>
      </c>
      <c r="E531" s="40" t="s">
        <v>743</v>
      </c>
    </row>
    <row r="532" spans="1:5" ht="63.75">
      <c r="A532" t="s">
        <v>59</v>
      </c>
      <c r="E532" s="39" t="s">
        <v>4199</v>
      </c>
    </row>
    <row r="533" spans="1:16" ht="25.5">
      <c r="A533" t="s">
        <v>50</v>
      </c>
      <c s="34" t="s">
        <v>846</v>
      </c>
      <c s="34" t="s">
        <v>4336</v>
      </c>
      <c s="35" t="s">
        <v>5</v>
      </c>
      <c s="6" t="s">
        <v>4337</v>
      </c>
      <c s="36" t="s">
        <v>54</v>
      </c>
      <c s="37">
        <v>2</v>
      </c>
      <c s="36">
        <v>0</v>
      </c>
      <c s="36">
        <f>ROUND(G533*H533,6)</f>
      </c>
      <c r="L533" s="38">
        <v>0</v>
      </c>
      <c s="32">
        <f>ROUND(ROUND(L533,2)*ROUND(G533,3),2)</f>
      </c>
      <c s="36" t="s">
        <v>294</v>
      </c>
      <c>
        <f>(M533*21)/100</f>
      </c>
      <c t="s">
        <v>28</v>
      </c>
    </row>
    <row r="534" spans="1:5" ht="25.5">
      <c r="A534" s="35" t="s">
        <v>56</v>
      </c>
      <c r="E534" s="39" t="s">
        <v>4337</v>
      </c>
    </row>
    <row r="535" spans="1:5" ht="25.5">
      <c r="A535" s="35" t="s">
        <v>57</v>
      </c>
      <c r="E535" s="40" t="s">
        <v>4310</v>
      </c>
    </row>
    <row r="536" spans="1:5" ht="102">
      <c r="A536" t="s">
        <v>59</v>
      </c>
      <c r="E536" s="39" t="s">
        <v>4268</v>
      </c>
    </row>
    <row r="537" spans="1:16" ht="12.75">
      <c r="A537" t="s">
        <v>50</v>
      </c>
      <c s="34" t="s">
        <v>850</v>
      </c>
      <c s="34" t="s">
        <v>4338</v>
      </c>
      <c s="35" t="s">
        <v>5</v>
      </c>
      <c s="6" t="s">
        <v>4339</v>
      </c>
      <c s="36" t="s">
        <v>1327</v>
      </c>
      <c s="37">
        <v>3</v>
      </c>
      <c s="36">
        <v>0</v>
      </c>
      <c s="36">
        <f>ROUND(G537*H537,6)</f>
      </c>
      <c r="L537" s="38">
        <v>0</v>
      </c>
      <c s="32">
        <f>ROUND(ROUND(L537,2)*ROUND(G537,3),2)</f>
      </c>
      <c s="36" t="s">
        <v>294</v>
      </c>
      <c>
        <f>(M537*21)/100</f>
      </c>
      <c t="s">
        <v>28</v>
      </c>
    </row>
    <row r="538" spans="1:5" ht="12.75">
      <c r="A538" s="35" t="s">
        <v>56</v>
      </c>
      <c r="E538" s="39" t="s">
        <v>4339</v>
      </c>
    </row>
    <row r="539" spans="1:5" ht="12.75">
      <c r="A539" s="35" t="s">
        <v>57</v>
      </c>
      <c r="E539" s="40" t="s">
        <v>248</v>
      </c>
    </row>
    <row r="540" spans="1:5" ht="102">
      <c r="A540" t="s">
        <v>59</v>
      </c>
      <c r="E540" s="39" t="s">
        <v>4268</v>
      </c>
    </row>
    <row r="541" spans="1:16" ht="12.75">
      <c r="A541" t="s">
        <v>50</v>
      </c>
      <c s="34" t="s">
        <v>854</v>
      </c>
      <c s="34" t="s">
        <v>4340</v>
      </c>
      <c s="35" t="s">
        <v>5</v>
      </c>
      <c s="6" t="s">
        <v>4341</v>
      </c>
      <c s="36" t="s">
        <v>1327</v>
      </c>
      <c s="37">
        <v>5</v>
      </c>
      <c s="36">
        <v>0</v>
      </c>
      <c s="36">
        <f>ROUND(G541*H541,6)</f>
      </c>
      <c r="L541" s="38">
        <v>0</v>
      </c>
      <c s="32">
        <f>ROUND(ROUND(L541,2)*ROUND(G541,3),2)</f>
      </c>
      <c s="36" t="s">
        <v>294</v>
      </c>
      <c>
        <f>(M541*21)/100</f>
      </c>
      <c t="s">
        <v>28</v>
      </c>
    </row>
    <row r="542" spans="1:5" ht="12.75">
      <c r="A542" s="35" t="s">
        <v>56</v>
      </c>
      <c r="E542" s="39" t="s">
        <v>4341</v>
      </c>
    </row>
    <row r="543" spans="1:5" ht="12.75">
      <c r="A543" s="35" t="s">
        <v>57</v>
      </c>
      <c r="E543" s="40" t="s">
        <v>220</v>
      </c>
    </row>
    <row r="544" spans="1:5" ht="102">
      <c r="A544" t="s">
        <v>59</v>
      </c>
      <c r="E544" s="39" t="s">
        <v>4268</v>
      </c>
    </row>
    <row r="545" spans="1:16" ht="25.5">
      <c r="A545" t="s">
        <v>50</v>
      </c>
      <c s="34" t="s">
        <v>859</v>
      </c>
      <c s="34" t="s">
        <v>4342</v>
      </c>
      <c s="35" t="s">
        <v>5</v>
      </c>
      <c s="6" t="s">
        <v>4343</v>
      </c>
      <c s="36" t="s">
        <v>1327</v>
      </c>
      <c s="37">
        <v>4</v>
      </c>
      <c s="36">
        <v>0.0013</v>
      </c>
      <c s="36">
        <f>ROUND(G545*H545,6)</f>
      </c>
      <c r="L545" s="38">
        <v>0</v>
      </c>
      <c s="32">
        <f>ROUND(ROUND(L545,2)*ROUND(G545,3),2)</f>
      </c>
      <c s="36" t="s">
        <v>294</v>
      </c>
      <c>
        <f>(M545*21)/100</f>
      </c>
      <c t="s">
        <v>28</v>
      </c>
    </row>
    <row r="546" spans="1:5" ht="25.5">
      <c r="A546" s="35" t="s">
        <v>56</v>
      </c>
      <c r="E546" s="39" t="s">
        <v>4343</v>
      </c>
    </row>
    <row r="547" spans="1:5" ht="12.75">
      <c r="A547" s="35" t="s">
        <v>57</v>
      </c>
      <c r="E547" s="40" t="s">
        <v>209</v>
      </c>
    </row>
    <row r="548" spans="1:5" ht="38.25">
      <c r="A548" t="s">
        <v>59</v>
      </c>
      <c r="E548" s="39" t="s">
        <v>4274</v>
      </c>
    </row>
    <row r="549" spans="1:16" ht="25.5">
      <c r="A549" t="s">
        <v>50</v>
      </c>
      <c s="34" t="s">
        <v>862</v>
      </c>
      <c s="34" t="s">
        <v>4344</v>
      </c>
      <c s="35" t="s">
        <v>5</v>
      </c>
      <c s="6" t="s">
        <v>4345</v>
      </c>
      <c s="36" t="s">
        <v>1327</v>
      </c>
      <c s="37">
        <v>1</v>
      </c>
      <c s="36">
        <v>0</v>
      </c>
      <c s="36">
        <f>ROUND(G549*H549,6)</f>
      </c>
      <c r="L549" s="38">
        <v>0</v>
      </c>
      <c s="32">
        <f>ROUND(ROUND(L549,2)*ROUND(G549,3),2)</f>
      </c>
      <c s="36" t="s">
        <v>55</v>
      </c>
      <c>
        <f>(M549*21)/100</f>
      </c>
      <c t="s">
        <v>28</v>
      </c>
    </row>
    <row r="550" spans="1:5" ht="25.5">
      <c r="A550" s="35" t="s">
        <v>56</v>
      </c>
      <c r="E550" s="39" t="s">
        <v>4345</v>
      </c>
    </row>
    <row r="551" spans="1:5" ht="12.75">
      <c r="A551" s="35" t="s">
        <v>57</v>
      </c>
      <c r="E551" s="40" t="s">
        <v>58</v>
      </c>
    </row>
    <row r="552" spans="1:5" ht="38.25">
      <c r="A552" t="s">
        <v>59</v>
      </c>
      <c r="E552" s="39" t="s">
        <v>4277</v>
      </c>
    </row>
    <row r="553" spans="1:16" ht="12.75">
      <c r="A553" t="s">
        <v>50</v>
      </c>
      <c s="34" t="s">
        <v>867</v>
      </c>
      <c s="34" t="s">
        <v>4346</v>
      </c>
      <c s="35" t="s">
        <v>5</v>
      </c>
      <c s="6" t="s">
        <v>4347</v>
      </c>
      <c s="36" t="s">
        <v>1327</v>
      </c>
      <c s="37">
        <v>2</v>
      </c>
      <c s="36">
        <v>0</v>
      </c>
      <c s="36">
        <f>ROUND(G553*H553,6)</f>
      </c>
      <c r="L553" s="38">
        <v>0</v>
      </c>
      <c s="32">
        <f>ROUND(ROUND(L553,2)*ROUND(G553,3),2)</f>
      </c>
      <c s="36" t="s">
        <v>294</v>
      </c>
      <c>
        <f>(M553*21)/100</f>
      </c>
      <c t="s">
        <v>28</v>
      </c>
    </row>
    <row r="554" spans="1:5" ht="12.75">
      <c r="A554" s="35" t="s">
        <v>56</v>
      </c>
      <c r="E554" s="39" t="s">
        <v>4347</v>
      </c>
    </row>
    <row r="555" spans="1:5" ht="12.75">
      <c r="A555" s="35" t="s">
        <v>57</v>
      </c>
      <c r="E555" s="40" t="s">
        <v>415</v>
      </c>
    </row>
    <row r="556" spans="1:5" ht="12.75">
      <c r="A556" t="s">
        <v>59</v>
      </c>
      <c r="E556" s="39" t="s">
        <v>5</v>
      </c>
    </row>
    <row r="557" spans="1:16" ht="12.75">
      <c r="A557" t="s">
        <v>50</v>
      </c>
      <c s="34" t="s">
        <v>870</v>
      </c>
      <c s="34" t="s">
        <v>4348</v>
      </c>
      <c s="35" t="s">
        <v>5</v>
      </c>
      <c s="6" t="s">
        <v>4349</v>
      </c>
      <c s="36" t="s">
        <v>1327</v>
      </c>
      <c s="37">
        <v>1</v>
      </c>
      <c s="36">
        <v>0</v>
      </c>
      <c s="36">
        <f>ROUND(G557*H557,6)</f>
      </c>
      <c r="L557" s="38">
        <v>0</v>
      </c>
      <c s="32">
        <f>ROUND(ROUND(L557,2)*ROUND(G557,3),2)</f>
      </c>
      <c s="36" t="s">
        <v>294</v>
      </c>
      <c>
        <f>(M557*21)/100</f>
      </c>
      <c t="s">
        <v>28</v>
      </c>
    </row>
    <row r="558" spans="1:5" ht="12.75">
      <c r="A558" s="35" t="s">
        <v>56</v>
      </c>
      <c r="E558" s="39" t="s">
        <v>4349</v>
      </c>
    </row>
    <row r="559" spans="1:5" ht="25.5">
      <c r="A559" s="35" t="s">
        <v>57</v>
      </c>
      <c r="E559" s="40" t="s">
        <v>4350</v>
      </c>
    </row>
    <row r="560" spans="1:5" ht="63.75">
      <c r="A560" t="s">
        <v>59</v>
      </c>
      <c r="E560" s="39" t="s">
        <v>4351</v>
      </c>
    </row>
    <row r="561" spans="1:16" ht="12.75">
      <c r="A561" t="s">
        <v>50</v>
      </c>
      <c s="34" t="s">
        <v>873</v>
      </c>
      <c s="34" t="s">
        <v>4352</v>
      </c>
      <c s="35" t="s">
        <v>5</v>
      </c>
      <c s="6" t="s">
        <v>4353</v>
      </c>
      <c s="36" t="s">
        <v>1327</v>
      </c>
      <c s="37">
        <v>1</v>
      </c>
      <c s="36">
        <v>0.0025</v>
      </c>
      <c s="36">
        <f>ROUND(G561*H561,6)</f>
      </c>
      <c r="L561" s="38">
        <v>0</v>
      </c>
      <c s="32">
        <f>ROUND(ROUND(L561,2)*ROUND(G561,3),2)</f>
      </c>
      <c s="36" t="s">
        <v>294</v>
      </c>
      <c>
        <f>(M561*21)/100</f>
      </c>
      <c t="s">
        <v>28</v>
      </c>
    </row>
    <row r="562" spans="1:5" ht="12.75">
      <c r="A562" s="35" t="s">
        <v>56</v>
      </c>
      <c r="E562" s="39" t="s">
        <v>4353</v>
      </c>
    </row>
    <row r="563" spans="1:5" ht="25.5">
      <c r="A563" s="35" t="s">
        <v>57</v>
      </c>
      <c r="E563" s="40" t="s">
        <v>4350</v>
      </c>
    </row>
    <row r="564" spans="1:5" ht="38.25">
      <c r="A564" t="s">
        <v>59</v>
      </c>
      <c r="E564" s="39" t="s">
        <v>4277</v>
      </c>
    </row>
    <row r="565" spans="1:16" ht="25.5">
      <c r="A565" t="s">
        <v>50</v>
      </c>
      <c s="34" t="s">
        <v>876</v>
      </c>
      <c s="34" t="s">
        <v>4354</v>
      </c>
      <c s="35" t="s">
        <v>5</v>
      </c>
      <c s="6" t="s">
        <v>4355</v>
      </c>
      <c s="36" t="s">
        <v>1327</v>
      </c>
      <c s="37">
        <v>1</v>
      </c>
      <c s="36">
        <v>0</v>
      </c>
      <c s="36">
        <f>ROUND(G565*H565,6)</f>
      </c>
      <c r="L565" s="38">
        <v>0</v>
      </c>
      <c s="32">
        <f>ROUND(ROUND(L565,2)*ROUND(G565,3),2)</f>
      </c>
      <c s="36" t="s">
        <v>55</v>
      </c>
      <c>
        <f>(M565*21)/100</f>
      </c>
      <c t="s">
        <v>28</v>
      </c>
    </row>
    <row r="566" spans="1:5" ht="25.5">
      <c r="A566" s="35" t="s">
        <v>56</v>
      </c>
      <c r="E566" s="39" t="s">
        <v>4355</v>
      </c>
    </row>
    <row r="567" spans="1:5" ht="25.5">
      <c r="A567" s="35" t="s">
        <v>57</v>
      </c>
      <c r="E567" s="40" t="s">
        <v>4350</v>
      </c>
    </row>
    <row r="568" spans="1:5" ht="114.75">
      <c r="A568" t="s">
        <v>59</v>
      </c>
      <c r="E568" s="39" t="s">
        <v>4356</v>
      </c>
    </row>
    <row r="569" spans="1:16" ht="12.75">
      <c r="A569" t="s">
        <v>50</v>
      </c>
      <c s="34" t="s">
        <v>878</v>
      </c>
      <c s="34" t="s">
        <v>4357</v>
      </c>
      <c s="35" t="s">
        <v>5</v>
      </c>
      <c s="6" t="s">
        <v>4358</v>
      </c>
      <c s="36" t="s">
        <v>1327</v>
      </c>
      <c s="37">
        <v>9</v>
      </c>
      <c s="36">
        <v>0</v>
      </c>
      <c s="36">
        <f>ROUND(G569*H569,6)</f>
      </c>
      <c r="L569" s="38">
        <v>0</v>
      </c>
      <c s="32">
        <f>ROUND(ROUND(L569,2)*ROUND(G569,3),2)</f>
      </c>
      <c s="36" t="s">
        <v>294</v>
      </c>
      <c>
        <f>(M569*21)/100</f>
      </c>
      <c t="s">
        <v>28</v>
      </c>
    </row>
    <row r="570" spans="1:5" ht="12.75">
      <c r="A570" s="35" t="s">
        <v>56</v>
      </c>
      <c r="E570" s="39" t="s">
        <v>4358</v>
      </c>
    </row>
    <row r="571" spans="1:5" ht="12.75">
      <c r="A571" s="35" t="s">
        <v>57</v>
      </c>
      <c r="E571" s="40" t="s">
        <v>743</v>
      </c>
    </row>
    <row r="572" spans="1:5" ht="63.75">
      <c r="A572" t="s">
        <v>59</v>
      </c>
      <c r="E572" s="39" t="s">
        <v>4199</v>
      </c>
    </row>
    <row r="573" spans="1:16" ht="25.5">
      <c r="A573" t="s">
        <v>50</v>
      </c>
      <c s="34" t="s">
        <v>881</v>
      </c>
      <c s="34" t="s">
        <v>4359</v>
      </c>
      <c s="35" t="s">
        <v>5</v>
      </c>
      <c s="6" t="s">
        <v>4360</v>
      </c>
      <c s="36" t="s">
        <v>1327</v>
      </c>
      <c s="37">
        <v>2</v>
      </c>
      <c s="36">
        <v>0</v>
      </c>
      <c s="36">
        <f>ROUND(G573*H573,6)</f>
      </c>
      <c r="L573" s="38">
        <v>0</v>
      </c>
      <c s="32">
        <f>ROUND(ROUND(L573,2)*ROUND(G573,3),2)</f>
      </c>
      <c s="36" t="s">
        <v>55</v>
      </c>
      <c>
        <f>(M573*21)/100</f>
      </c>
      <c t="s">
        <v>28</v>
      </c>
    </row>
    <row r="574" spans="1:5" ht="25.5">
      <c r="A574" s="35" t="s">
        <v>56</v>
      </c>
      <c r="E574" s="39" t="s">
        <v>4360</v>
      </c>
    </row>
    <row r="575" spans="1:5" ht="12.75">
      <c r="A575" s="35" t="s">
        <v>57</v>
      </c>
      <c r="E575" s="40" t="s">
        <v>415</v>
      </c>
    </row>
    <row r="576" spans="1:5" ht="63.75">
      <c r="A576" t="s">
        <v>59</v>
      </c>
      <c r="E576" s="39" t="s">
        <v>4271</v>
      </c>
    </row>
    <row r="577" spans="1:16" ht="12.75">
      <c r="A577" t="s">
        <v>50</v>
      </c>
      <c s="34" t="s">
        <v>884</v>
      </c>
      <c s="34" t="s">
        <v>4361</v>
      </c>
      <c s="35" t="s">
        <v>5</v>
      </c>
      <c s="6" t="s">
        <v>4362</v>
      </c>
      <c s="36" t="s">
        <v>1327</v>
      </c>
      <c s="37">
        <v>3</v>
      </c>
      <c s="36">
        <v>0</v>
      </c>
      <c s="36">
        <f>ROUND(G577*H577,6)</f>
      </c>
      <c r="L577" s="38">
        <v>0</v>
      </c>
      <c s="32">
        <f>ROUND(ROUND(L577,2)*ROUND(G577,3),2)</f>
      </c>
      <c s="36" t="s">
        <v>55</v>
      </c>
      <c>
        <f>(M577*21)/100</f>
      </c>
      <c t="s">
        <v>28</v>
      </c>
    </row>
    <row r="578" spans="1:5" ht="12.75">
      <c r="A578" s="35" t="s">
        <v>56</v>
      </c>
      <c r="E578" s="39" t="s">
        <v>4362</v>
      </c>
    </row>
    <row r="579" spans="1:5" ht="25.5">
      <c r="A579" s="35" t="s">
        <v>57</v>
      </c>
      <c r="E579" s="40" t="s">
        <v>4363</v>
      </c>
    </row>
    <row r="580" spans="1:5" ht="38.25">
      <c r="A580" t="s">
        <v>59</v>
      </c>
      <c r="E580" s="39" t="s">
        <v>4274</v>
      </c>
    </row>
    <row r="581" spans="1:16" ht="25.5">
      <c r="A581" t="s">
        <v>50</v>
      </c>
      <c s="34" t="s">
        <v>888</v>
      </c>
      <c s="34" t="s">
        <v>4364</v>
      </c>
      <c s="35" t="s">
        <v>5</v>
      </c>
      <c s="6" t="s">
        <v>4365</v>
      </c>
      <c s="36" t="s">
        <v>1327</v>
      </c>
      <c s="37">
        <v>8</v>
      </c>
      <c s="36">
        <v>0</v>
      </c>
      <c s="36">
        <f>ROUND(G581*H581,6)</f>
      </c>
      <c r="L581" s="38">
        <v>0</v>
      </c>
      <c s="32">
        <f>ROUND(ROUND(L581,2)*ROUND(G581,3),2)</f>
      </c>
      <c s="36" t="s">
        <v>294</v>
      </c>
      <c>
        <f>(M581*21)/100</f>
      </c>
      <c t="s">
        <v>28</v>
      </c>
    </row>
    <row r="582" spans="1:5" ht="25.5">
      <c r="A582" s="35" t="s">
        <v>56</v>
      </c>
      <c r="E582" s="39" t="s">
        <v>4365</v>
      </c>
    </row>
    <row r="583" spans="1:5" ht="12.75">
      <c r="A583" s="35" t="s">
        <v>57</v>
      </c>
      <c r="E583" s="40" t="s">
        <v>322</v>
      </c>
    </row>
    <row r="584" spans="1:5" ht="102">
      <c r="A584" t="s">
        <v>59</v>
      </c>
      <c r="E584" s="39" t="s">
        <v>4268</v>
      </c>
    </row>
    <row r="585" spans="1:16" ht="12.75">
      <c r="A585" t="s">
        <v>50</v>
      </c>
      <c s="34" t="s">
        <v>894</v>
      </c>
      <c s="34" t="s">
        <v>4366</v>
      </c>
      <c s="35" t="s">
        <v>5</v>
      </c>
      <c s="6" t="s">
        <v>4367</v>
      </c>
      <c s="36" t="s">
        <v>1327</v>
      </c>
      <c s="37">
        <v>8</v>
      </c>
      <c s="36">
        <v>0</v>
      </c>
      <c s="36">
        <f>ROUND(G585*H585,6)</f>
      </c>
      <c r="L585" s="38">
        <v>0</v>
      </c>
      <c s="32">
        <f>ROUND(ROUND(L585,2)*ROUND(G585,3),2)</f>
      </c>
      <c s="36" t="s">
        <v>55</v>
      </c>
      <c>
        <f>(M585*21)/100</f>
      </c>
      <c t="s">
        <v>28</v>
      </c>
    </row>
    <row r="586" spans="1:5" ht="12.75">
      <c r="A586" s="35" t="s">
        <v>56</v>
      </c>
      <c r="E586" s="39" t="s">
        <v>4367</v>
      </c>
    </row>
    <row r="587" spans="1:5" ht="12.75">
      <c r="A587" s="35" t="s">
        <v>57</v>
      </c>
      <c r="E587" s="40" t="s">
        <v>322</v>
      </c>
    </row>
    <row r="588" spans="1:5" ht="63.75">
      <c r="A588" t="s">
        <v>59</v>
      </c>
      <c r="E588" s="39" t="s">
        <v>4271</v>
      </c>
    </row>
    <row r="589" spans="1:16" ht="25.5">
      <c r="A589" t="s">
        <v>50</v>
      </c>
      <c s="34" t="s">
        <v>898</v>
      </c>
      <c s="34" t="s">
        <v>4368</v>
      </c>
      <c s="35" t="s">
        <v>5</v>
      </c>
      <c s="6" t="s">
        <v>4369</v>
      </c>
      <c s="36" t="s">
        <v>66</v>
      </c>
      <c s="37">
        <v>0.55</v>
      </c>
      <c s="36">
        <v>0</v>
      </c>
      <c s="36">
        <f>ROUND(G589*H589,6)</f>
      </c>
      <c r="L589" s="38">
        <v>0</v>
      </c>
      <c s="32">
        <f>ROUND(ROUND(L589,2)*ROUND(G589,3),2)</f>
      </c>
      <c s="36" t="s">
        <v>294</v>
      </c>
      <c>
        <f>(M589*21)/100</f>
      </c>
      <c t="s">
        <v>28</v>
      </c>
    </row>
    <row r="590" spans="1:5" ht="25.5">
      <c r="A590" s="35" t="s">
        <v>56</v>
      </c>
      <c r="E590" s="39" t="s">
        <v>4369</v>
      </c>
    </row>
    <row r="591" spans="1:5" ht="12.75">
      <c r="A591" s="35" t="s">
        <v>57</v>
      </c>
      <c r="E591" s="40" t="s">
        <v>4370</v>
      </c>
    </row>
    <row r="592" spans="1:5" ht="12.75">
      <c r="A592" t="s">
        <v>59</v>
      </c>
      <c r="E592" s="39" t="s">
        <v>5</v>
      </c>
    </row>
    <row r="593" spans="1:16" ht="12.75">
      <c r="A593" t="s">
        <v>50</v>
      </c>
      <c s="34" t="s">
        <v>902</v>
      </c>
      <c s="34" t="s">
        <v>4371</v>
      </c>
      <c s="35" t="s">
        <v>5</v>
      </c>
      <c s="6" t="s">
        <v>4372</v>
      </c>
      <c s="36" t="s">
        <v>54</v>
      </c>
      <c s="37">
        <v>1</v>
      </c>
      <c s="36">
        <v>0</v>
      </c>
      <c s="36">
        <f>ROUND(G593*H593,6)</f>
      </c>
      <c r="L593" s="38">
        <v>0</v>
      </c>
      <c s="32">
        <f>ROUND(ROUND(L593,2)*ROUND(G593,3),2)</f>
      </c>
      <c s="36" t="s">
        <v>55</v>
      </c>
      <c>
        <f>(M593*21)/100</f>
      </c>
      <c t="s">
        <v>28</v>
      </c>
    </row>
    <row r="594" spans="1:5" ht="12.75">
      <c r="A594" s="35" t="s">
        <v>56</v>
      </c>
      <c r="E594" s="39" t="s">
        <v>4372</v>
      </c>
    </row>
    <row r="595" spans="1:5" ht="12.75">
      <c r="A595" s="35" t="s">
        <v>57</v>
      </c>
      <c r="E595" s="40" t="s">
        <v>58</v>
      </c>
    </row>
    <row r="596" spans="1:5" ht="63.75">
      <c r="A596" t="s">
        <v>59</v>
      </c>
      <c r="E596" s="39" t="s">
        <v>4351</v>
      </c>
    </row>
    <row r="597" spans="1:13" ht="12.75">
      <c r="A597" t="s">
        <v>47</v>
      </c>
      <c r="C597" s="31" t="s">
        <v>2960</v>
      </c>
      <c r="E597" s="33" t="s">
        <v>4373</v>
      </c>
      <c r="J597" s="32">
        <f>0</f>
      </c>
      <c s="32">
        <f>0</f>
      </c>
      <c s="32">
        <f>0+L598+L602+L606+L610+L614+L618+L622</f>
      </c>
      <c s="32">
        <f>0+M598+M602+M606+M610+M614+M618+M622</f>
      </c>
    </row>
    <row r="598" spans="1:16" ht="25.5">
      <c r="A598" t="s">
        <v>50</v>
      </c>
      <c s="34" t="s">
        <v>906</v>
      </c>
      <c s="34" t="s">
        <v>4374</v>
      </c>
      <c s="35" t="s">
        <v>5</v>
      </c>
      <c s="6" t="s">
        <v>4375</v>
      </c>
      <c s="36" t="s">
        <v>1327</v>
      </c>
      <c s="37">
        <v>3</v>
      </c>
      <c s="36">
        <v>0</v>
      </c>
      <c s="36">
        <f>ROUND(G598*H598,6)</f>
      </c>
      <c r="L598" s="38">
        <v>0</v>
      </c>
      <c s="32">
        <f>ROUND(ROUND(L598,2)*ROUND(G598,3),2)</f>
      </c>
      <c s="36" t="s">
        <v>294</v>
      </c>
      <c>
        <f>(M598*21)/100</f>
      </c>
      <c t="s">
        <v>28</v>
      </c>
    </row>
    <row r="599" spans="1:5" ht="25.5">
      <c r="A599" s="35" t="s">
        <v>56</v>
      </c>
      <c r="E599" s="39" t="s">
        <v>4375</v>
      </c>
    </row>
    <row r="600" spans="1:5" ht="25.5">
      <c r="A600" s="35" t="s">
        <v>57</v>
      </c>
      <c r="E600" s="40" t="s">
        <v>4376</v>
      </c>
    </row>
    <row r="601" spans="1:5" ht="63.75">
      <c r="A601" t="s">
        <v>59</v>
      </c>
      <c r="E601" s="39" t="s">
        <v>4290</v>
      </c>
    </row>
    <row r="602" spans="1:16" ht="12.75">
      <c r="A602" t="s">
        <v>50</v>
      </c>
      <c s="34" t="s">
        <v>910</v>
      </c>
      <c s="34" t="s">
        <v>4377</v>
      </c>
      <c s="35" t="s">
        <v>5</v>
      </c>
      <c s="6" t="s">
        <v>4378</v>
      </c>
      <c s="36" t="s">
        <v>1327</v>
      </c>
      <c s="37">
        <v>3</v>
      </c>
      <c s="36">
        <v>0.0146</v>
      </c>
      <c s="36">
        <f>ROUND(G602*H602,6)</f>
      </c>
      <c r="L602" s="38">
        <v>0</v>
      </c>
      <c s="32">
        <f>ROUND(ROUND(L602,2)*ROUND(G602,3),2)</f>
      </c>
      <c s="36" t="s">
        <v>294</v>
      </c>
      <c>
        <f>(M602*21)/100</f>
      </c>
      <c t="s">
        <v>28</v>
      </c>
    </row>
    <row r="603" spans="1:5" ht="12.75">
      <c r="A603" s="35" t="s">
        <v>56</v>
      </c>
      <c r="E603" s="39" t="s">
        <v>4378</v>
      </c>
    </row>
    <row r="604" spans="1:5" ht="25.5">
      <c r="A604" s="35" t="s">
        <v>57</v>
      </c>
      <c r="E604" s="40" t="s">
        <v>4376</v>
      </c>
    </row>
    <row r="605" spans="1:5" ht="38.25">
      <c r="A605" t="s">
        <v>59</v>
      </c>
      <c r="E605" s="39" t="s">
        <v>4274</v>
      </c>
    </row>
    <row r="606" spans="1:16" ht="25.5">
      <c r="A606" t="s">
        <v>50</v>
      </c>
      <c s="34" t="s">
        <v>914</v>
      </c>
      <c s="34" t="s">
        <v>4379</v>
      </c>
      <c s="35" t="s">
        <v>5</v>
      </c>
      <c s="6" t="s">
        <v>4380</v>
      </c>
      <c s="36" t="s">
        <v>1327</v>
      </c>
      <c s="37">
        <v>8</v>
      </c>
      <c s="36">
        <v>0</v>
      </c>
      <c s="36">
        <f>ROUND(G606*H606,6)</f>
      </c>
      <c r="L606" s="38">
        <v>0</v>
      </c>
      <c s="32">
        <f>ROUND(ROUND(L606,2)*ROUND(G606,3),2)</f>
      </c>
      <c s="36" t="s">
        <v>294</v>
      </c>
      <c>
        <f>(M606*21)/100</f>
      </c>
      <c t="s">
        <v>28</v>
      </c>
    </row>
    <row r="607" spans="1:5" ht="25.5">
      <c r="A607" s="35" t="s">
        <v>56</v>
      </c>
      <c r="E607" s="39" t="s">
        <v>4380</v>
      </c>
    </row>
    <row r="608" spans="1:5" ht="38.25">
      <c r="A608" s="35" t="s">
        <v>57</v>
      </c>
      <c r="E608" s="40" t="s">
        <v>4267</v>
      </c>
    </row>
    <row r="609" spans="1:5" ht="102">
      <c r="A609" t="s">
        <v>59</v>
      </c>
      <c r="E609" s="39" t="s">
        <v>4268</v>
      </c>
    </row>
    <row r="610" spans="1:16" ht="25.5">
      <c r="A610" t="s">
        <v>50</v>
      </c>
      <c s="34" t="s">
        <v>917</v>
      </c>
      <c s="34" t="s">
        <v>4381</v>
      </c>
      <c s="35" t="s">
        <v>5</v>
      </c>
      <c s="6" t="s">
        <v>4382</v>
      </c>
      <c s="36" t="s">
        <v>1327</v>
      </c>
      <c s="37">
        <v>7</v>
      </c>
      <c s="36">
        <v>0.016</v>
      </c>
      <c s="36">
        <f>ROUND(G610*H610,6)</f>
      </c>
      <c r="L610" s="38">
        <v>0</v>
      </c>
      <c s="32">
        <f>ROUND(ROUND(L610,2)*ROUND(G610,3),2)</f>
      </c>
      <c s="36" t="s">
        <v>294</v>
      </c>
      <c>
        <f>(M610*21)/100</f>
      </c>
      <c t="s">
        <v>28</v>
      </c>
    </row>
    <row r="611" spans="1:5" ht="25.5">
      <c r="A611" s="35" t="s">
        <v>56</v>
      </c>
      <c r="E611" s="39" t="s">
        <v>4382</v>
      </c>
    </row>
    <row r="612" spans="1:5" ht="25.5">
      <c r="A612" s="35" t="s">
        <v>57</v>
      </c>
      <c r="E612" s="40" t="s">
        <v>4383</v>
      </c>
    </row>
    <row r="613" spans="1:5" ht="63.75">
      <c r="A613" t="s">
        <v>59</v>
      </c>
      <c r="E613" s="39" t="s">
        <v>4271</v>
      </c>
    </row>
    <row r="614" spans="1:16" ht="25.5">
      <c r="A614" t="s">
        <v>50</v>
      </c>
      <c s="34" t="s">
        <v>921</v>
      </c>
      <c s="34" t="s">
        <v>4384</v>
      </c>
      <c s="35" t="s">
        <v>5</v>
      </c>
      <c s="6" t="s">
        <v>4385</v>
      </c>
      <c s="36" t="s">
        <v>1327</v>
      </c>
      <c s="37">
        <v>1</v>
      </c>
      <c s="36">
        <v>0.016</v>
      </c>
      <c s="36">
        <f>ROUND(G614*H614,6)</f>
      </c>
      <c r="L614" s="38">
        <v>0</v>
      </c>
      <c s="32">
        <f>ROUND(ROUND(L614,2)*ROUND(G614,3),2)</f>
      </c>
      <c s="36" t="s">
        <v>294</v>
      </c>
      <c>
        <f>(M614*21)/100</f>
      </c>
      <c t="s">
        <v>28</v>
      </c>
    </row>
    <row r="615" spans="1:5" ht="25.5">
      <c r="A615" s="35" t="s">
        <v>56</v>
      </c>
      <c r="E615" s="39" t="s">
        <v>4385</v>
      </c>
    </row>
    <row r="616" spans="1:5" ht="25.5">
      <c r="A616" s="35" t="s">
        <v>57</v>
      </c>
      <c r="E616" s="40" t="s">
        <v>4386</v>
      </c>
    </row>
    <row r="617" spans="1:5" ht="38.25">
      <c r="A617" t="s">
        <v>59</v>
      </c>
      <c r="E617" s="39" t="s">
        <v>4277</v>
      </c>
    </row>
    <row r="618" spans="1:16" ht="12.75">
      <c r="A618" t="s">
        <v>50</v>
      </c>
      <c s="34" t="s">
        <v>927</v>
      </c>
      <c s="34" t="s">
        <v>4387</v>
      </c>
      <c s="35" t="s">
        <v>5</v>
      </c>
      <c s="6" t="s">
        <v>4388</v>
      </c>
      <c s="36" t="s">
        <v>1128</v>
      </c>
      <c s="37">
        <v>8</v>
      </c>
      <c s="36">
        <v>0.0008</v>
      </c>
      <c s="36">
        <f>ROUND(G618*H618,6)</f>
      </c>
      <c r="L618" s="38">
        <v>0</v>
      </c>
      <c s="32">
        <f>ROUND(ROUND(L618,2)*ROUND(G618,3),2)</f>
      </c>
      <c s="36" t="s">
        <v>294</v>
      </c>
      <c>
        <f>(M618*21)/100</f>
      </c>
      <c t="s">
        <v>28</v>
      </c>
    </row>
    <row r="619" spans="1:5" ht="12.75">
      <c r="A619" s="35" t="s">
        <v>56</v>
      </c>
      <c r="E619" s="39" t="s">
        <v>4388</v>
      </c>
    </row>
    <row r="620" spans="1:5" ht="38.25">
      <c r="A620" s="35" t="s">
        <v>57</v>
      </c>
      <c r="E620" s="40" t="s">
        <v>4267</v>
      </c>
    </row>
    <row r="621" spans="1:5" ht="63.75">
      <c r="A621" t="s">
        <v>59</v>
      </c>
      <c r="E621" s="39" t="s">
        <v>4271</v>
      </c>
    </row>
    <row r="622" spans="1:16" ht="38.25">
      <c r="A622" t="s">
        <v>50</v>
      </c>
      <c s="34" t="s">
        <v>931</v>
      </c>
      <c s="34" t="s">
        <v>4389</v>
      </c>
      <c s="35" t="s">
        <v>5</v>
      </c>
      <c s="6" t="s">
        <v>4390</v>
      </c>
      <c s="36" t="s">
        <v>66</v>
      </c>
      <c s="37">
        <v>0.178</v>
      </c>
      <c s="36">
        <v>0</v>
      </c>
      <c s="36">
        <f>ROUND(G622*H622,6)</f>
      </c>
      <c r="L622" s="38">
        <v>0</v>
      </c>
      <c s="32">
        <f>ROUND(ROUND(L622,2)*ROUND(G622,3),2)</f>
      </c>
      <c s="36" t="s">
        <v>294</v>
      </c>
      <c>
        <f>(M622*21)/100</f>
      </c>
      <c t="s">
        <v>28</v>
      </c>
    </row>
    <row r="623" spans="1:5" ht="38.25">
      <c r="A623" s="35" t="s">
        <v>56</v>
      </c>
      <c r="E623" s="39" t="s">
        <v>4390</v>
      </c>
    </row>
    <row r="624" spans="1:5" ht="12.75">
      <c r="A624" s="35" t="s">
        <v>57</v>
      </c>
      <c r="E624" s="40" t="s">
        <v>4391</v>
      </c>
    </row>
    <row r="625" spans="1:5" ht="12.75">
      <c r="A625" t="s">
        <v>59</v>
      </c>
      <c r="E625" s="39" t="s">
        <v>5</v>
      </c>
    </row>
    <row r="626" spans="1:13" ht="12.75">
      <c r="A626" t="s">
        <v>47</v>
      </c>
      <c r="C626" s="31" t="s">
        <v>2963</v>
      </c>
      <c r="E626" s="33" t="s">
        <v>4392</v>
      </c>
      <c r="J626" s="32">
        <f>0</f>
      </c>
      <c s="32">
        <f>0</f>
      </c>
      <c s="32">
        <f>0+L627+L631+L635+L639</f>
      </c>
      <c s="32">
        <f>0+M627+M631+M635+M639</f>
      </c>
    </row>
    <row r="627" spans="1:16" ht="25.5">
      <c r="A627" t="s">
        <v>50</v>
      </c>
      <c s="34" t="s">
        <v>935</v>
      </c>
      <c s="34" t="s">
        <v>4393</v>
      </c>
      <c s="35" t="s">
        <v>5</v>
      </c>
      <c s="6" t="s">
        <v>4394</v>
      </c>
      <c s="36" t="s">
        <v>1327</v>
      </c>
      <c s="37">
        <v>9</v>
      </c>
      <c s="36">
        <v>0</v>
      </c>
      <c s="36">
        <f>ROUND(G627*H627,6)</f>
      </c>
      <c r="L627" s="38">
        <v>0</v>
      </c>
      <c s="32">
        <f>ROUND(ROUND(L627,2)*ROUND(G627,3),2)</f>
      </c>
      <c s="36" t="s">
        <v>294</v>
      </c>
      <c>
        <f>(M627*21)/100</f>
      </c>
      <c t="s">
        <v>28</v>
      </c>
    </row>
    <row r="628" spans="1:5" ht="25.5">
      <c r="A628" s="35" t="s">
        <v>56</v>
      </c>
      <c r="E628" s="39" t="s">
        <v>4394</v>
      </c>
    </row>
    <row r="629" spans="1:5" ht="38.25">
      <c r="A629" s="35" t="s">
        <v>57</v>
      </c>
      <c r="E629" s="40" t="s">
        <v>4395</v>
      </c>
    </row>
    <row r="630" spans="1:5" ht="102">
      <c r="A630" t="s">
        <v>59</v>
      </c>
      <c r="E630" s="39" t="s">
        <v>4268</v>
      </c>
    </row>
    <row r="631" spans="1:16" ht="25.5">
      <c r="A631" t="s">
        <v>50</v>
      </c>
      <c s="34" t="s">
        <v>939</v>
      </c>
      <c s="34" t="s">
        <v>4396</v>
      </c>
      <c s="35" t="s">
        <v>5</v>
      </c>
      <c s="6" t="s">
        <v>4397</v>
      </c>
      <c s="36" t="s">
        <v>1327</v>
      </c>
      <c s="37">
        <v>2</v>
      </c>
      <c s="36">
        <v>0</v>
      </c>
      <c s="36">
        <f>ROUND(G631*H631,6)</f>
      </c>
      <c r="L631" s="38">
        <v>0</v>
      </c>
      <c s="32">
        <f>ROUND(ROUND(L631,2)*ROUND(G631,3),2)</f>
      </c>
      <c s="36" t="s">
        <v>294</v>
      </c>
      <c>
        <f>(M631*21)/100</f>
      </c>
      <c t="s">
        <v>28</v>
      </c>
    </row>
    <row r="632" spans="1:5" ht="25.5">
      <c r="A632" s="35" t="s">
        <v>56</v>
      </c>
      <c r="E632" s="39" t="s">
        <v>4397</v>
      </c>
    </row>
    <row r="633" spans="1:5" ht="25.5">
      <c r="A633" s="35" t="s">
        <v>57</v>
      </c>
      <c r="E633" s="40" t="s">
        <v>4398</v>
      </c>
    </row>
    <row r="634" spans="1:5" ht="102">
      <c r="A634" t="s">
        <v>59</v>
      </c>
      <c r="E634" s="39" t="s">
        <v>4268</v>
      </c>
    </row>
    <row r="635" spans="1:16" ht="25.5">
      <c r="A635" t="s">
        <v>50</v>
      </c>
      <c s="34" t="s">
        <v>943</v>
      </c>
      <c s="34" t="s">
        <v>4399</v>
      </c>
      <c s="35" t="s">
        <v>5</v>
      </c>
      <c s="6" t="s">
        <v>4400</v>
      </c>
      <c s="36" t="s">
        <v>1327</v>
      </c>
      <c s="37">
        <v>5</v>
      </c>
      <c s="36">
        <v>0</v>
      </c>
      <c s="36">
        <f>ROUND(G635*H635,6)</f>
      </c>
      <c r="L635" s="38">
        <v>0</v>
      </c>
      <c s="32">
        <f>ROUND(ROUND(L635,2)*ROUND(G635,3),2)</f>
      </c>
      <c s="36" t="s">
        <v>55</v>
      </c>
      <c>
        <f>(M635*21)/100</f>
      </c>
      <c t="s">
        <v>28</v>
      </c>
    </row>
    <row r="636" spans="1:5" ht="25.5">
      <c r="A636" s="35" t="s">
        <v>56</v>
      </c>
      <c r="E636" s="39" t="s">
        <v>4400</v>
      </c>
    </row>
    <row r="637" spans="1:5" ht="25.5">
      <c r="A637" s="35" t="s">
        <v>57</v>
      </c>
      <c r="E637" s="40" t="s">
        <v>4401</v>
      </c>
    </row>
    <row r="638" spans="1:5" ht="63.75">
      <c r="A638" t="s">
        <v>59</v>
      </c>
      <c r="E638" s="39" t="s">
        <v>4271</v>
      </c>
    </row>
    <row r="639" spans="1:16" ht="25.5">
      <c r="A639" t="s">
        <v>50</v>
      </c>
      <c s="34" t="s">
        <v>947</v>
      </c>
      <c s="34" t="s">
        <v>4402</v>
      </c>
      <c s="35" t="s">
        <v>5</v>
      </c>
      <c s="6" t="s">
        <v>4403</v>
      </c>
      <c s="36" t="s">
        <v>1327</v>
      </c>
      <c s="37">
        <v>2</v>
      </c>
      <c s="36">
        <v>0</v>
      </c>
      <c s="36">
        <f>ROUND(G639*H639,6)</f>
      </c>
      <c r="L639" s="38">
        <v>0</v>
      </c>
      <c s="32">
        <f>ROUND(ROUND(L639,2)*ROUND(G639,3),2)</f>
      </c>
      <c s="36" t="s">
        <v>294</v>
      </c>
      <c>
        <f>(M639*21)/100</f>
      </c>
      <c t="s">
        <v>28</v>
      </c>
    </row>
    <row r="640" spans="1:5" ht="25.5">
      <c r="A640" s="35" t="s">
        <v>56</v>
      </c>
      <c r="E640" s="39" t="s">
        <v>4403</v>
      </c>
    </row>
    <row r="641" spans="1:5" ht="25.5">
      <c r="A641" s="35" t="s">
        <v>57</v>
      </c>
      <c r="E641" s="40" t="s">
        <v>4404</v>
      </c>
    </row>
    <row r="642" spans="1:5" ht="102">
      <c r="A642" t="s">
        <v>59</v>
      </c>
      <c r="E642" s="39" t="s">
        <v>4268</v>
      </c>
    </row>
    <row r="643" spans="1:13" ht="12.75">
      <c r="A643" t="s">
        <v>47</v>
      </c>
      <c r="C643" s="31" t="s">
        <v>4405</v>
      </c>
      <c r="E643" s="33" t="s">
        <v>4406</v>
      </c>
      <c r="J643" s="32">
        <f>0</f>
      </c>
      <c s="32">
        <f>0</f>
      </c>
      <c s="32">
        <f>0+L644</f>
      </c>
      <c s="32">
        <f>0+M644</f>
      </c>
    </row>
    <row r="644" spans="1:16" ht="12.75">
      <c r="A644" t="s">
        <v>50</v>
      </c>
      <c s="34" t="s">
        <v>951</v>
      </c>
      <c s="34" t="s">
        <v>4407</v>
      </c>
      <c s="35" t="s">
        <v>5</v>
      </c>
      <c s="6" t="s">
        <v>4408</v>
      </c>
      <c s="36" t="s">
        <v>1327</v>
      </c>
      <c s="37">
        <v>7</v>
      </c>
      <c s="36">
        <v>0</v>
      </c>
      <c s="36">
        <f>ROUND(G644*H644,6)</f>
      </c>
      <c r="L644" s="38">
        <v>0</v>
      </c>
      <c s="32">
        <f>ROUND(ROUND(L644,2)*ROUND(G644,3),2)</f>
      </c>
      <c s="36" t="s">
        <v>55</v>
      </c>
      <c>
        <f>(M644*21)/100</f>
      </c>
      <c t="s">
        <v>28</v>
      </c>
    </row>
    <row r="645" spans="1:5" ht="12.75">
      <c r="A645" s="35" t="s">
        <v>56</v>
      </c>
      <c r="E645" s="39" t="s">
        <v>4408</v>
      </c>
    </row>
    <row r="646" spans="1:5" ht="12.75">
      <c r="A646" s="35" t="s">
        <v>57</v>
      </c>
      <c r="E646" s="40" t="s">
        <v>216</v>
      </c>
    </row>
    <row r="647" spans="1:5" ht="140.25">
      <c r="A647" t="s">
        <v>59</v>
      </c>
      <c r="E647" s="39" t="s">
        <v>4409</v>
      </c>
    </row>
    <row r="648" spans="1:13" ht="12.75">
      <c r="A648" t="s">
        <v>47</v>
      </c>
      <c r="C648" s="31" t="s">
        <v>48</v>
      </c>
      <c r="E648" s="33" t="s">
        <v>178</v>
      </c>
      <c r="J648" s="32">
        <f>0</f>
      </c>
      <c s="32">
        <f>0</f>
      </c>
      <c s="32">
        <f>0+L649+L653</f>
      </c>
      <c s="32">
        <f>0+M649+M653</f>
      </c>
    </row>
    <row r="649" spans="1:16" ht="12.75">
      <c r="A649" t="s">
        <v>50</v>
      </c>
      <c s="34" t="s">
        <v>146</v>
      </c>
      <c s="34" t="s">
        <v>52</v>
      </c>
      <c s="35" t="s">
        <v>5</v>
      </c>
      <c s="6" t="s">
        <v>53</v>
      </c>
      <c s="36" t="s">
        <v>54</v>
      </c>
      <c s="37">
        <v>1</v>
      </c>
      <c s="36">
        <v>0</v>
      </c>
      <c s="36">
        <f>ROUND(G649*H649,6)</f>
      </c>
      <c r="L649" s="38">
        <v>0</v>
      </c>
      <c s="32">
        <f>ROUND(ROUND(L649,2)*ROUND(G649,3),2)</f>
      </c>
      <c s="36" t="s">
        <v>55</v>
      </c>
      <c>
        <f>(M649*21)/100</f>
      </c>
      <c t="s">
        <v>28</v>
      </c>
    </row>
    <row r="650" spans="1:5" ht="12.75">
      <c r="A650" s="35" t="s">
        <v>56</v>
      </c>
      <c r="E650" s="39" t="s">
        <v>53</v>
      </c>
    </row>
    <row r="651" spans="1:5" ht="12.75">
      <c r="A651" s="35" t="s">
        <v>57</v>
      </c>
      <c r="E651" s="40" t="s">
        <v>58</v>
      </c>
    </row>
    <row r="652" spans="1:5" ht="12.75">
      <c r="A652" t="s">
        <v>59</v>
      </c>
      <c r="E652" s="39" t="s">
        <v>5</v>
      </c>
    </row>
    <row r="653" spans="1:16" ht="25.5">
      <c r="A653" t="s">
        <v>50</v>
      </c>
      <c s="34" t="s">
        <v>150</v>
      </c>
      <c s="34" t="s">
        <v>4410</v>
      </c>
      <c s="35" t="s">
        <v>5</v>
      </c>
      <c s="6" t="s">
        <v>4411</v>
      </c>
      <c s="36" t="s">
        <v>1327</v>
      </c>
      <c s="37">
        <v>5</v>
      </c>
      <c s="36">
        <v>0</v>
      </c>
      <c s="36">
        <f>ROUND(G653*H653,6)</f>
      </c>
      <c r="L653" s="38">
        <v>0</v>
      </c>
      <c s="32">
        <f>ROUND(ROUND(L653,2)*ROUND(G653,3),2)</f>
      </c>
      <c s="36" t="s">
        <v>294</v>
      </c>
      <c>
        <f>(M653*21)/100</f>
      </c>
      <c t="s">
        <v>28</v>
      </c>
    </row>
    <row r="654" spans="1:5" ht="25.5">
      <c r="A654" s="35" t="s">
        <v>56</v>
      </c>
      <c r="E654" s="39" t="s">
        <v>4411</v>
      </c>
    </row>
    <row r="655" spans="1:5" ht="38.25">
      <c r="A655" s="35" t="s">
        <v>57</v>
      </c>
      <c r="E655" s="40" t="s">
        <v>4412</v>
      </c>
    </row>
    <row r="656" spans="1:5" ht="12.75">
      <c r="A656" t="s">
        <v>59</v>
      </c>
      <c r="E656" s="39" t="s">
        <v>5</v>
      </c>
    </row>
    <row r="657" spans="1:13" ht="12.75">
      <c r="A657" t="s">
        <v>47</v>
      </c>
      <c r="C657" s="31" t="s">
        <v>107</v>
      </c>
      <c r="E657" s="33" t="s">
        <v>4413</v>
      </c>
      <c r="J657" s="32">
        <f>0</f>
      </c>
      <c s="32">
        <f>0</f>
      </c>
      <c s="32">
        <f>0+L658+L662+L666+L670+L674+L678+L682+L686+L690+L694+L698+L702+L706+L710+L714+L718+L722</f>
      </c>
      <c s="32">
        <f>0+M658+M662+M666+M670+M674+M678+M682+M686+M690+M694+M698+M702+M706+M710+M714+M718+M722</f>
      </c>
    </row>
    <row r="658" spans="1:16" ht="25.5">
      <c r="A658" t="s">
        <v>50</v>
      </c>
      <c s="34" t="s">
        <v>154</v>
      </c>
      <c s="34" t="s">
        <v>4414</v>
      </c>
      <c s="35" t="s">
        <v>5</v>
      </c>
      <c s="6" t="s">
        <v>4415</v>
      </c>
      <c s="36" t="s">
        <v>1293</v>
      </c>
      <c s="37">
        <v>44.04</v>
      </c>
      <c s="36">
        <v>0</v>
      </c>
      <c s="36">
        <f>ROUND(G658*H658,6)</f>
      </c>
      <c r="L658" s="38">
        <v>0</v>
      </c>
      <c s="32">
        <f>ROUND(ROUND(L658,2)*ROUND(G658,3),2)</f>
      </c>
      <c s="36" t="s">
        <v>294</v>
      </c>
      <c>
        <f>(M658*21)/100</f>
      </c>
      <c t="s">
        <v>28</v>
      </c>
    </row>
    <row r="659" spans="1:5" ht="25.5">
      <c r="A659" s="35" t="s">
        <v>56</v>
      </c>
      <c r="E659" s="39" t="s">
        <v>4415</v>
      </c>
    </row>
    <row r="660" spans="1:5" ht="51">
      <c r="A660" s="35" t="s">
        <v>57</v>
      </c>
      <c r="E660" s="40" t="s">
        <v>4416</v>
      </c>
    </row>
    <row r="661" spans="1:5" ht="12.75">
      <c r="A661" t="s">
        <v>59</v>
      </c>
      <c r="E661" s="39" t="s">
        <v>5</v>
      </c>
    </row>
    <row r="662" spans="1:16" ht="25.5">
      <c r="A662" t="s">
        <v>50</v>
      </c>
      <c s="34" t="s">
        <v>157</v>
      </c>
      <c s="34" t="s">
        <v>4417</v>
      </c>
      <c s="35" t="s">
        <v>5</v>
      </c>
      <c s="6" t="s">
        <v>4418</v>
      </c>
      <c s="36" t="s">
        <v>1293</v>
      </c>
      <c s="37">
        <v>14.58</v>
      </c>
      <c s="36">
        <v>0</v>
      </c>
      <c s="36">
        <f>ROUND(G662*H662,6)</f>
      </c>
      <c r="L662" s="38">
        <v>0</v>
      </c>
      <c s="32">
        <f>ROUND(ROUND(L662,2)*ROUND(G662,3),2)</f>
      </c>
      <c s="36" t="s">
        <v>294</v>
      </c>
      <c>
        <f>(M662*21)/100</f>
      </c>
      <c t="s">
        <v>28</v>
      </c>
    </row>
    <row r="663" spans="1:5" ht="25.5">
      <c r="A663" s="35" t="s">
        <v>56</v>
      </c>
      <c r="E663" s="39" t="s">
        <v>4418</v>
      </c>
    </row>
    <row r="664" spans="1:5" ht="63.75">
      <c r="A664" s="35" t="s">
        <v>57</v>
      </c>
      <c r="E664" s="40" t="s">
        <v>4419</v>
      </c>
    </row>
    <row r="665" spans="1:5" ht="12.75">
      <c r="A665" t="s">
        <v>59</v>
      </c>
      <c r="E665" s="39" t="s">
        <v>5</v>
      </c>
    </row>
    <row r="666" spans="1:16" ht="12.75">
      <c r="A666" t="s">
        <v>50</v>
      </c>
      <c s="34" t="s">
        <v>160</v>
      </c>
      <c s="34" t="s">
        <v>4420</v>
      </c>
      <c s="35" t="s">
        <v>5</v>
      </c>
      <c s="6" t="s">
        <v>4421</v>
      </c>
      <c s="36" t="s">
        <v>1470</v>
      </c>
      <c s="37">
        <v>5.728</v>
      </c>
      <c s="36">
        <v>0</v>
      </c>
      <c s="36">
        <f>ROUND(G666*H666,6)</f>
      </c>
      <c r="L666" s="38">
        <v>0</v>
      </c>
      <c s="32">
        <f>ROUND(ROUND(L666,2)*ROUND(G666,3),2)</f>
      </c>
      <c s="36" t="s">
        <v>294</v>
      </c>
      <c>
        <f>(M666*21)/100</f>
      </c>
      <c t="s">
        <v>28</v>
      </c>
    </row>
    <row r="667" spans="1:5" ht="12.75">
      <c r="A667" s="35" t="s">
        <v>56</v>
      </c>
      <c r="E667" s="39" t="s">
        <v>4421</v>
      </c>
    </row>
    <row r="668" spans="1:5" ht="25.5">
      <c r="A668" s="35" t="s">
        <v>57</v>
      </c>
      <c r="E668" s="40" t="s">
        <v>4422</v>
      </c>
    </row>
    <row r="669" spans="1:5" ht="63.75">
      <c r="A669" t="s">
        <v>59</v>
      </c>
      <c r="E669" s="39" t="s">
        <v>4423</v>
      </c>
    </row>
    <row r="670" spans="1:16" ht="25.5">
      <c r="A670" t="s">
        <v>50</v>
      </c>
      <c s="34" t="s">
        <v>163</v>
      </c>
      <c s="34" t="s">
        <v>4424</v>
      </c>
      <c s="35" t="s">
        <v>5</v>
      </c>
      <c s="6" t="s">
        <v>4425</v>
      </c>
      <c s="36" t="s">
        <v>1470</v>
      </c>
      <c s="37">
        <v>1.602</v>
      </c>
      <c s="36">
        <v>0</v>
      </c>
      <c s="36">
        <f>ROUND(G670*H670,6)</f>
      </c>
      <c r="L670" s="38">
        <v>0</v>
      </c>
      <c s="32">
        <f>ROUND(ROUND(L670,2)*ROUND(G670,3),2)</f>
      </c>
      <c s="36" t="s">
        <v>294</v>
      </c>
      <c>
        <f>(M670*21)/100</f>
      </c>
      <c t="s">
        <v>28</v>
      </c>
    </row>
    <row r="671" spans="1:5" ht="25.5">
      <c r="A671" s="35" t="s">
        <v>56</v>
      </c>
      <c r="E671" s="39" t="s">
        <v>4425</v>
      </c>
    </row>
    <row r="672" spans="1:5" ht="25.5">
      <c r="A672" s="35" t="s">
        <v>57</v>
      </c>
      <c r="E672" s="40" t="s">
        <v>4426</v>
      </c>
    </row>
    <row r="673" spans="1:5" ht="63.75">
      <c r="A673" t="s">
        <v>59</v>
      </c>
      <c r="E673" s="39" t="s">
        <v>3988</v>
      </c>
    </row>
    <row r="674" spans="1:16" ht="38.25">
      <c r="A674" t="s">
        <v>50</v>
      </c>
      <c s="34" t="s">
        <v>170</v>
      </c>
      <c s="34" t="s">
        <v>4427</v>
      </c>
      <c s="35" t="s">
        <v>5</v>
      </c>
      <c s="6" t="s">
        <v>4428</v>
      </c>
      <c s="36" t="s">
        <v>1327</v>
      </c>
      <c s="37">
        <v>5</v>
      </c>
      <c s="36">
        <v>0</v>
      </c>
      <c s="36">
        <f>ROUND(G674*H674,6)</f>
      </c>
      <c r="L674" s="38">
        <v>0</v>
      </c>
      <c s="32">
        <f>ROUND(ROUND(L674,2)*ROUND(G674,3),2)</f>
      </c>
      <c s="36" t="s">
        <v>294</v>
      </c>
      <c>
        <f>(M674*21)/100</f>
      </c>
      <c t="s">
        <v>28</v>
      </c>
    </row>
    <row r="675" spans="1:5" ht="38.25">
      <c r="A675" s="35" t="s">
        <v>56</v>
      </c>
      <c r="E675" s="39" t="s">
        <v>4429</v>
      </c>
    </row>
    <row r="676" spans="1:5" ht="38.25">
      <c r="A676" s="35" t="s">
        <v>57</v>
      </c>
      <c r="E676" s="40" t="s">
        <v>4430</v>
      </c>
    </row>
    <row r="677" spans="1:5" ht="102">
      <c r="A677" t="s">
        <v>59</v>
      </c>
      <c r="E677" s="39" t="s">
        <v>4431</v>
      </c>
    </row>
    <row r="678" spans="1:16" ht="38.25">
      <c r="A678" t="s">
        <v>50</v>
      </c>
      <c s="34" t="s">
        <v>51</v>
      </c>
      <c s="34" t="s">
        <v>4432</v>
      </c>
      <c s="35" t="s">
        <v>5</v>
      </c>
      <c s="6" t="s">
        <v>4428</v>
      </c>
      <c s="36" t="s">
        <v>1327</v>
      </c>
      <c s="37">
        <v>6</v>
      </c>
      <c s="36">
        <v>0</v>
      </c>
      <c s="36">
        <f>ROUND(G678*H678,6)</f>
      </c>
      <c r="L678" s="38">
        <v>0</v>
      </c>
      <c s="32">
        <f>ROUND(ROUND(L678,2)*ROUND(G678,3),2)</f>
      </c>
      <c s="36" t="s">
        <v>294</v>
      </c>
      <c>
        <f>(M678*21)/100</f>
      </c>
      <c t="s">
        <v>28</v>
      </c>
    </row>
    <row r="679" spans="1:5" ht="38.25">
      <c r="A679" s="35" t="s">
        <v>56</v>
      </c>
      <c r="E679" s="39" t="s">
        <v>4433</v>
      </c>
    </row>
    <row r="680" spans="1:5" ht="38.25">
      <c r="A680" s="35" t="s">
        <v>57</v>
      </c>
      <c r="E680" s="40" t="s">
        <v>4434</v>
      </c>
    </row>
    <row r="681" spans="1:5" ht="102">
      <c r="A681" t="s">
        <v>59</v>
      </c>
      <c r="E681" s="39" t="s">
        <v>4431</v>
      </c>
    </row>
    <row r="682" spans="1:16" ht="38.25">
      <c r="A682" t="s">
        <v>50</v>
      </c>
      <c s="34" t="s">
        <v>255</v>
      </c>
      <c s="34" t="s">
        <v>4435</v>
      </c>
      <c s="35" t="s">
        <v>5</v>
      </c>
      <c s="6" t="s">
        <v>4436</v>
      </c>
      <c s="36" t="s">
        <v>1327</v>
      </c>
      <c s="37">
        <v>2</v>
      </c>
      <c s="36">
        <v>0</v>
      </c>
      <c s="36">
        <f>ROUND(G682*H682,6)</f>
      </c>
      <c r="L682" s="38">
        <v>0</v>
      </c>
      <c s="32">
        <f>ROUND(ROUND(L682,2)*ROUND(G682,3),2)</f>
      </c>
      <c s="36" t="s">
        <v>294</v>
      </c>
      <c>
        <f>(M682*21)/100</f>
      </c>
      <c t="s">
        <v>28</v>
      </c>
    </row>
    <row r="683" spans="1:5" ht="38.25">
      <c r="A683" s="35" t="s">
        <v>56</v>
      </c>
      <c r="E683" s="39" t="s">
        <v>4437</v>
      </c>
    </row>
    <row r="684" spans="1:5" ht="25.5">
      <c r="A684" s="35" t="s">
        <v>57</v>
      </c>
      <c r="E684" s="40" t="s">
        <v>4438</v>
      </c>
    </row>
    <row r="685" spans="1:5" ht="63.75">
      <c r="A685" t="s">
        <v>59</v>
      </c>
      <c r="E685" s="39" t="s">
        <v>3988</v>
      </c>
    </row>
    <row r="686" spans="1:16" ht="25.5">
      <c r="A686" t="s">
        <v>50</v>
      </c>
      <c s="34" t="s">
        <v>260</v>
      </c>
      <c s="34" t="s">
        <v>4439</v>
      </c>
      <c s="35" t="s">
        <v>5</v>
      </c>
      <c s="6" t="s">
        <v>4440</v>
      </c>
      <c s="36" t="s">
        <v>1327</v>
      </c>
      <c s="37">
        <v>7</v>
      </c>
      <c s="36">
        <v>0</v>
      </c>
      <c s="36">
        <f>ROUND(G686*H686,6)</f>
      </c>
      <c r="L686" s="38">
        <v>0</v>
      </c>
      <c s="32">
        <f>ROUND(ROUND(L686,2)*ROUND(G686,3),2)</f>
      </c>
      <c s="36" t="s">
        <v>294</v>
      </c>
      <c>
        <f>(M686*21)/100</f>
      </c>
      <c t="s">
        <v>28</v>
      </c>
    </row>
    <row r="687" spans="1:5" ht="25.5">
      <c r="A687" s="35" t="s">
        <v>56</v>
      </c>
      <c r="E687" s="39" t="s">
        <v>4440</v>
      </c>
    </row>
    <row r="688" spans="1:5" ht="25.5">
      <c r="A688" s="35" t="s">
        <v>57</v>
      </c>
      <c r="E688" s="40" t="s">
        <v>4441</v>
      </c>
    </row>
    <row r="689" spans="1:5" ht="63.75">
      <c r="A689" t="s">
        <v>59</v>
      </c>
      <c r="E689" s="39" t="s">
        <v>4423</v>
      </c>
    </row>
    <row r="690" spans="1:16" ht="25.5">
      <c r="A690" t="s">
        <v>50</v>
      </c>
      <c s="34" t="s">
        <v>264</v>
      </c>
      <c s="34" t="s">
        <v>4442</v>
      </c>
      <c s="35" t="s">
        <v>5</v>
      </c>
      <c s="6" t="s">
        <v>4443</v>
      </c>
      <c s="36" t="s">
        <v>1470</v>
      </c>
      <c s="37">
        <v>0.204</v>
      </c>
      <c s="36">
        <v>0</v>
      </c>
      <c s="36">
        <f>ROUND(G690*H690,6)</f>
      </c>
      <c r="L690" s="38">
        <v>0</v>
      </c>
      <c s="32">
        <f>ROUND(ROUND(L690,2)*ROUND(G690,3),2)</f>
      </c>
      <c s="36" t="s">
        <v>294</v>
      </c>
      <c>
        <f>(M690*21)/100</f>
      </c>
      <c t="s">
        <v>28</v>
      </c>
    </row>
    <row r="691" spans="1:5" ht="25.5">
      <c r="A691" s="35" t="s">
        <v>56</v>
      </c>
      <c r="E691" s="39" t="s">
        <v>4443</v>
      </c>
    </row>
    <row r="692" spans="1:5" ht="51">
      <c r="A692" s="35" t="s">
        <v>57</v>
      </c>
      <c r="E692" s="40" t="s">
        <v>4444</v>
      </c>
    </row>
    <row r="693" spans="1:5" ht="102">
      <c r="A693" t="s">
        <v>59</v>
      </c>
      <c r="E693" s="39" t="s">
        <v>4445</v>
      </c>
    </row>
    <row r="694" spans="1:16" ht="25.5">
      <c r="A694" t="s">
        <v>50</v>
      </c>
      <c s="34" t="s">
        <v>270</v>
      </c>
      <c s="34" t="s">
        <v>4446</v>
      </c>
      <c s="35" t="s">
        <v>5</v>
      </c>
      <c s="6" t="s">
        <v>4447</v>
      </c>
      <c s="36" t="s">
        <v>1327</v>
      </c>
      <c s="37">
        <v>10</v>
      </c>
      <c s="36">
        <v>0</v>
      </c>
      <c s="36">
        <f>ROUND(G694*H694,6)</f>
      </c>
      <c r="L694" s="38">
        <v>0</v>
      </c>
      <c s="32">
        <f>ROUND(ROUND(L694,2)*ROUND(G694,3),2)</f>
      </c>
      <c s="36" t="s">
        <v>294</v>
      </c>
      <c>
        <f>(M694*21)/100</f>
      </c>
      <c t="s">
        <v>28</v>
      </c>
    </row>
    <row r="695" spans="1:5" ht="25.5">
      <c r="A695" s="35" t="s">
        <v>56</v>
      </c>
      <c r="E695" s="39" t="s">
        <v>4447</v>
      </c>
    </row>
    <row r="696" spans="1:5" ht="38.25">
      <c r="A696" s="35" t="s">
        <v>57</v>
      </c>
      <c r="E696" s="40" t="s">
        <v>4448</v>
      </c>
    </row>
    <row r="697" spans="1:5" ht="63.75">
      <c r="A697" t="s">
        <v>59</v>
      </c>
      <c r="E697" s="39" t="s">
        <v>3988</v>
      </c>
    </row>
    <row r="698" spans="1:16" ht="25.5">
      <c r="A698" t="s">
        <v>50</v>
      </c>
      <c s="34" t="s">
        <v>275</v>
      </c>
      <c s="34" t="s">
        <v>4449</v>
      </c>
      <c s="35" t="s">
        <v>5</v>
      </c>
      <c s="6" t="s">
        <v>4450</v>
      </c>
      <c s="36" t="s">
        <v>1327</v>
      </c>
      <c s="37">
        <v>2</v>
      </c>
      <c s="36">
        <v>0</v>
      </c>
      <c s="36">
        <f>ROUND(G698*H698,6)</f>
      </c>
      <c r="L698" s="38">
        <v>0</v>
      </c>
      <c s="32">
        <f>ROUND(ROUND(L698,2)*ROUND(G698,3),2)</f>
      </c>
      <c s="36" t="s">
        <v>294</v>
      </c>
      <c>
        <f>(M698*21)/100</f>
      </c>
      <c t="s">
        <v>28</v>
      </c>
    </row>
    <row r="699" spans="1:5" ht="25.5">
      <c r="A699" s="35" t="s">
        <v>56</v>
      </c>
      <c r="E699" s="39" t="s">
        <v>4450</v>
      </c>
    </row>
    <row r="700" spans="1:5" ht="38.25">
      <c r="A700" s="35" t="s">
        <v>57</v>
      </c>
      <c r="E700" s="40" t="s">
        <v>4451</v>
      </c>
    </row>
    <row r="701" spans="1:5" ht="63.75">
      <c r="A701" t="s">
        <v>59</v>
      </c>
      <c r="E701" s="39" t="s">
        <v>3988</v>
      </c>
    </row>
    <row r="702" spans="1:16" ht="25.5">
      <c r="A702" t="s">
        <v>50</v>
      </c>
      <c s="34" t="s">
        <v>279</v>
      </c>
      <c s="34" t="s">
        <v>4452</v>
      </c>
      <c s="35" t="s">
        <v>5</v>
      </c>
      <c s="6" t="s">
        <v>4453</v>
      </c>
      <c s="36" t="s">
        <v>1327</v>
      </c>
      <c s="37">
        <v>1</v>
      </c>
      <c s="36">
        <v>0</v>
      </c>
      <c s="36">
        <f>ROUND(G702*H702,6)</f>
      </c>
      <c r="L702" s="38">
        <v>0</v>
      </c>
      <c s="32">
        <f>ROUND(ROUND(L702,2)*ROUND(G702,3),2)</f>
      </c>
      <c s="36" t="s">
        <v>294</v>
      </c>
      <c>
        <f>(M702*21)/100</f>
      </c>
      <c t="s">
        <v>28</v>
      </c>
    </row>
    <row r="703" spans="1:5" ht="25.5">
      <c r="A703" s="35" t="s">
        <v>56</v>
      </c>
      <c r="E703" s="39" t="s">
        <v>4453</v>
      </c>
    </row>
    <row r="704" spans="1:5" ht="25.5">
      <c r="A704" s="35" t="s">
        <v>57</v>
      </c>
      <c r="E704" s="40" t="s">
        <v>4454</v>
      </c>
    </row>
    <row r="705" spans="1:5" ht="63.75">
      <c r="A705" t="s">
        <v>59</v>
      </c>
      <c r="E705" s="39" t="s">
        <v>3988</v>
      </c>
    </row>
    <row r="706" spans="1:16" ht="25.5">
      <c r="A706" t="s">
        <v>50</v>
      </c>
      <c s="34" t="s">
        <v>284</v>
      </c>
      <c s="34" t="s">
        <v>4455</v>
      </c>
      <c s="35" t="s">
        <v>5</v>
      </c>
      <c s="6" t="s">
        <v>4456</v>
      </c>
      <c s="36" t="s">
        <v>1327</v>
      </c>
      <c s="37">
        <v>4</v>
      </c>
      <c s="36">
        <v>0</v>
      </c>
      <c s="36">
        <f>ROUND(G706*H706,6)</f>
      </c>
      <c r="L706" s="38">
        <v>0</v>
      </c>
      <c s="32">
        <f>ROUND(ROUND(L706,2)*ROUND(G706,3),2)</f>
      </c>
      <c s="36" t="s">
        <v>294</v>
      </c>
      <c>
        <f>(M706*21)/100</f>
      </c>
      <c t="s">
        <v>28</v>
      </c>
    </row>
    <row r="707" spans="1:5" ht="25.5">
      <c r="A707" s="35" t="s">
        <v>56</v>
      </c>
      <c r="E707" s="39" t="s">
        <v>4456</v>
      </c>
    </row>
    <row r="708" spans="1:5" ht="25.5">
      <c r="A708" s="35" t="s">
        <v>57</v>
      </c>
      <c r="E708" s="40" t="s">
        <v>4457</v>
      </c>
    </row>
    <row r="709" spans="1:5" ht="12.75">
      <c r="A709" t="s">
        <v>59</v>
      </c>
      <c r="E709" s="39" t="s">
        <v>5</v>
      </c>
    </row>
    <row r="710" spans="1:16" ht="25.5">
      <c r="A710" t="s">
        <v>50</v>
      </c>
      <c s="34" t="s">
        <v>287</v>
      </c>
      <c s="34" t="s">
        <v>4458</v>
      </c>
      <c s="35" t="s">
        <v>5</v>
      </c>
      <c s="6" t="s">
        <v>4459</v>
      </c>
      <c s="36" t="s">
        <v>267</v>
      </c>
      <c s="37">
        <v>29.6</v>
      </c>
      <c s="36">
        <v>0</v>
      </c>
      <c s="36">
        <f>ROUND(G710*H710,6)</f>
      </c>
      <c r="L710" s="38">
        <v>0</v>
      </c>
      <c s="32">
        <f>ROUND(ROUND(L710,2)*ROUND(G710,3),2)</f>
      </c>
      <c s="36" t="s">
        <v>294</v>
      </c>
      <c>
        <f>(M710*21)/100</f>
      </c>
      <c t="s">
        <v>28</v>
      </c>
    </row>
    <row r="711" spans="1:5" ht="25.5">
      <c r="A711" s="35" t="s">
        <v>56</v>
      </c>
      <c r="E711" s="39" t="s">
        <v>4459</v>
      </c>
    </row>
    <row r="712" spans="1:5" ht="38.25">
      <c r="A712" s="35" t="s">
        <v>57</v>
      </c>
      <c r="E712" s="40" t="s">
        <v>4460</v>
      </c>
    </row>
    <row r="713" spans="1:5" ht="12.75">
      <c r="A713" t="s">
        <v>59</v>
      </c>
      <c r="E713" s="39" t="s">
        <v>5</v>
      </c>
    </row>
    <row r="714" spans="1:16" ht="25.5">
      <c r="A714" t="s">
        <v>50</v>
      </c>
      <c s="34" t="s">
        <v>291</v>
      </c>
      <c s="34" t="s">
        <v>4461</v>
      </c>
      <c s="35" t="s">
        <v>5</v>
      </c>
      <c s="6" t="s">
        <v>4462</v>
      </c>
      <c s="36" t="s">
        <v>267</v>
      </c>
      <c s="37">
        <v>9</v>
      </c>
      <c s="36">
        <v>0</v>
      </c>
      <c s="36">
        <f>ROUND(G714*H714,6)</f>
      </c>
      <c r="L714" s="38">
        <v>0</v>
      </c>
      <c s="32">
        <f>ROUND(ROUND(L714,2)*ROUND(G714,3),2)</f>
      </c>
      <c s="36" t="s">
        <v>294</v>
      </c>
      <c>
        <f>(M714*21)/100</f>
      </c>
      <c t="s">
        <v>28</v>
      </c>
    </row>
    <row r="715" spans="1:5" ht="25.5">
      <c r="A715" s="35" t="s">
        <v>56</v>
      </c>
      <c r="E715" s="39" t="s">
        <v>4462</v>
      </c>
    </row>
    <row r="716" spans="1:5" ht="25.5">
      <c r="A716" s="35" t="s">
        <v>57</v>
      </c>
      <c r="E716" s="40" t="s">
        <v>4463</v>
      </c>
    </row>
    <row r="717" spans="1:5" ht="12.75">
      <c r="A717" t="s">
        <v>59</v>
      </c>
      <c r="E717" s="39" t="s">
        <v>5</v>
      </c>
    </row>
    <row r="718" spans="1:16" ht="25.5">
      <c r="A718" t="s">
        <v>50</v>
      </c>
      <c s="34" t="s">
        <v>295</v>
      </c>
      <c s="34" t="s">
        <v>4464</v>
      </c>
      <c s="35" t="s">
        <v>5</v>
      </c>
      <c s="6" t="s">
        <v>4465</v>
      </c>
      <c s="36" t="s">
        <v>267</v>
      </c>
      <c s="37">
        <v>23</v>
      </c>
      <c s="36">
        <v>0</v>
      </c>
      <c s="36">
        <f>ROUND(G718*H718,6)</f>
      </c>
      <c r="L718" s="38">
        <v>0</v>
      </c>
      <c s="32">
        <f>ROUND(ROUND(L718,2)*ROUND(G718,3),2)</f>
      </c>
      <c s="36" t="s">
        <v>294</v>
      </c>
      <c>
        <f>(M718*21)/100</f>
      </c>
      <c t="s">
        <v>28</v>
      </c>
    </row>
    <row r="719" spans="1:5" ht="25.5">
      <c r="A719" s="35" t="s">
        <v>56</v>
      </c>
      <c r="E719" s="39" t="s">
        <v>4465</v>
      </c>
    </row>
    <row r="720" spans="1:5" ht="38.25">
      <c r="A720" s="35" t="s">
        <v>57</v>
      </c>
      <c r="E720" s="40" t="s">
        <v>4466</v>
      </c>
    </row>
    <row r="721" spans="1:5" ht="12.75">
      <c r="A721" t="s">
        <v>59</v>
      </c>
      <c r="E721" s="39" t="s">
        <v>5</v>
      </c>
    </row>
    <row r="722" spans="1:16" ht="25.5">
      <c r="A722" t="s">
        <v>50</v>
      </c>
      <c s="34" t="s">
        <v>298</v>
      </c>
      <c s="34" t="s">
        <v>4467</v>
      </c>
      <c s="35" t="s">
        <v>5</v>
      </c>
      <c s="6" t="s">
        <v>4468</v>
      </c>
      <c s="36" t="s">
        <v>267</v>
      </c>
      <c s="37">
        <v>9.75</v>
      </c>
      <c s="36">
        <v>0</v>
      </c>
      <c s="36">
        <f>ROUND(G722*H722,6)</f>
      </c>
      <c r="L722" s="38">
        <v>0</v>
      </c>
      <c s="32">
        <f>ROUND(ROUND(L722,2)*ROUND(G722,3),2)</f>
      </c>
      <c s="36" t="s">
        <v>294</v>
      </c>
      <c>
        <f>(M722*21)/100</f>
      </c>
      <c t="s">
        <v>28</v>
      </c>
    </row>
    <row r="723" spans="1:5" ht="25.5">
      <c r="A723" s="35" t="s">
        <v>56</v>
      </c>
      <c r="E723" s="39" t="s">
        <v>4468</v>
      </c>
    </row>
    <row r="724" spans="1:5" ht="25.5">
      <c r="A724" s="35" t="s">
        <v>57</v>
      </c>
      <c r="E724" s="40" t="s">
        <v>4469</v>
      </c>
    </row>
    <row r="725" spans="1:5" ht="12.75">
      <c r="A725" t="s">
        <v>59</v>
      </c>
      <c r="E725" s="39" t="s">
        <v>5</v>
      </c>
    </row>
    <row r="726" spans="1:13" ht="12.75">
      <c r="A726" t="s">
        <v>47</v>
      </c>
      <c r="C726" s="31" t="s">
        <v>60</v>
      </c>
      <c r="E726" s="33" t="s">
        <v>61</v>
      </c>
      <c r="J726" s="32">
        <f>0</f>
      </c>
      <c s="32">
        <f>0</f>
      </c>
      <c s="32">
        <f>0+L727+L731+L735+L739+L743</f>
      </c>
      <c s="32">
        <f>0+M727+M731+M735+M739+M743</f>
      </c>
    </row>
    <row r="727" spans="1:16" ht="25.5">
      <c r="A727" t="s">
        <v>50</v>
      </c>
      <c s="34" t="s">
        <v>302</v>
      </c>
      <c s="34" t="s">
        <v>63</v>
      </c>
      <c s="35" t="s">
        <v>64</v>
      </c>
      <c s="6" t="s">
        <v>65</v>
      </c>
      <c s="36" t="s">
        <v>66</v>
      </c>
      <c s="37">
        <v>8.81</v>
      </c>
      <c s="36">
        <v>0</v>
      </c>
      <c s="36">
        <f>ROUND(G727*H727,6)</f>
      </c>
      <c r="L727" s="38">
        <v>0</v>
      </c>
      <c s="32">
        <f>ROUND(ROUND(L727,2)*ROUND(G727,3),2)</f>
      </c>
      <c s="36" t="s">
        <v>55</v>
      </c>
      <c>
        <f>(M727*21)/100</f>
      </c>
      <c t="s">
        <v>28</v>
      </c>
    </row>
    <row r="728" spans="1:5" ht="25.5">
      <c r="A728" s="35" t="s">
        <v>56</v>
      </c>
      <c r="E728" s="39" t="s">
        <v>65</v>
      </c>
    </row>
    <row r="729" spans="1:5" ht="25.5">
      <c r="A729" s="35" t="s">
        <v>57</v>
      </c>
      <c r="E729" s="40" t="s">
        <v>4470</v>
      </c>
    </row>
    <row r="730" spans="1:5" ht="102">
      <c r="A730" t="s">
        <v>59</v>
      </c>
      <c r="E730" s="39" t="s">
        <v>68</v>
      </c>
    </row>
    <row r="731" spans="1:16" ht="38.25">
      <c r="A731" t="s">
        <v>50</v>
      </c>
      <c s="34" t="s">
        <v>306</v>
      </c>
      <c s="34" t="s">
        <v>69</v>
      </c>
      <c s="35" t="s">
        <v>70</v>
      </c>
      <c s="6" t="s">
        <v>71</v>
      </c>
      <c s="36" t="s">
        <v>66</v>
      </c>
      <c s="37">
        <v>6.6</v>
      </c>
      <c s="36">
        <v>0</v>
      </c>
      <c s="36">
        <f>ROUND(G731*H731,6)</f>
      </c>
      <c r="L731" s="38">
        <v>0</v>
      </c>
      <c s="32">
        <f>ROUND(ROUND(L731,2)*ROUND(G731,3),2)</f>
      </c>
      <c s="36" t="s">
        <v>55</v>
      </c>
      <c>
        <f>(M731*21)/100</f>
      </c>
      <c t="s">
        <v>28</v>
      </c>
    </row>
    <row r="732" spans="1:5" ht="38.25">
      <c r="A732" s="35" t="s">
        <v>56</v>
      </c>
      <c r="E732" s="39" t="s">
        <v>72</v>
      </c>
    </row>
    <row r="733" spans="1:5" ht="38.25">
      <c r="A733" s="35" t="s">
        <v>57</v>
      </c>
      <c r="E733" s="40" t="s">
        <v>4471</v>
      </c>
    </row>
    <row r="734" spans="1:5" ht="102">
      <c r="A734" t="s">
        <v>59</v>
      </c>
      <c r="E734" s="39" t="s">
        <v>68</v>
      </c>
    </row>
    <row r="735" spans="1:16" ht="25.5">
      <c r="A735" t="s">
        <v>50</v>
      </c>
      <c s="34" t="s">
        <v>310</v>
      </c>
      <c s="34" t="s">
        <v>74</v>
      </c>
      <c s="35" t="s">
        <v>75</v>
      </c>
      <c s="6" t="s">
        <v>76</v>
      </c>
      <c s="36" t="s">
        <v>66</v>
      </c>
      <c s="37">
        <v>0.2</v>
      </c>
      <c s="36">
        <v>0</v>
      </c>
      <c s="36">
        <f>ROUND(G735*H735,6)</f>
      </c>
      <c r="L735" s="38">
        <v>0</v>
      </c>
      <c s="32">
        <f>ROUND(ROUND(L735,2)*ROUND(G735,3),2)</f>
      </c>
      <c s="36" t="s">
        <v>55</v>
      </c>
      <c>
        <f>(M735*21)/100</f>
      </c>
      <c t="s">
        <v>28</v>
      </c>
    </row>
    <row r="736" spans="1:5" ht="25.5">
      <c r="A736" s="35" t="s">
        <v>56</v>
      </c>
      <c r="E736" s="39" t="s">
        <v>76</v>
      </c>
    </row>
    <row r="737" spans="1:5" ht="25.5">
      <c r="A737" s="35" t="s">
        <v>57</v>
      </c>
      <c r="E737" s="40" t="s">
        <v>4472</v>
      </c>
    </row>
    <row r="738" spans="1:5" ht="102">
      <c r="A738" t="s">
        <v>59</v>
      </c>
      <c r="E738" s="39" t="s">
        <v>68</v>
      </c>
    </row>
    <row r="739" spans="1:16" ht="25.5">
      <c r="A739" t="s">
        <v>50</v>
      </c>
      <c s="34" t="s">
        <v>314</v>
      </c>
      <c s="34" t="s">
        <v>4473</v>
      </c>
      <c s="35" t="s">
        <v>4474</v>
      </c>
      <c s="6" t="s">
        <v>4475</v>
      </c>
      <c s="36" t="s">
        <v>66</v>
      </c>
      <c s="37">
        <v>55.285</v>
      </c>
      <c s="36">
        <v>0</v>
      </c>
      <c s="36">
        <f>ROUND(G739*H739,6)</f>
      </c>
      <c r="L739" s="38">
        <v>0</v>
      </c>
      <c s="32">
        <f>ROUND(ROUND(L739,2)*ROUND(G739,3),2)</f>
      </c>
      <c s="36" t="s">
        <v>55</v>
      </c>
      <c>
        <f>(M739*21)/100</f>
      </c>
      <c t="s">
        <v>28</v>
      </c>
    </row>
    <row r="740" spans="1:5" ht="25.5">
      <c r="A740" s="35" t="s">
        <v>56</v>
      </c>
      <c r="E740" s="39" t="s">
        <v>4475</v>
      </c>
    </row>
    <row r="741" spans="1:5" ht="409.5">
      <c r="A741" s="35" t="s">
        <v>57</v>
      </c>
      <c r="E741" s="40" t="s">
        <v>4476</v>
      </c>
    </row>
    <row r="742" spans="1:5" ht="102">
      <c r="A742" t="s">
        <v>59</v>
      </c>
      <c r="E742" s="39" t="s">
        <v>68</v>
      </c>
    </row>
    <row r="743" spans="1:16" ht="25.5">
      <c r="A743" t="s">
        <v>50</v>
      </c>
      <c s="34" t="s">
        <v>318</v>
      </c>
      <c s="34" t="s">
        <v>4477</v>
      </c>
      <c s="35" t="s">
        <v>4478</v>
      </c>
      <c s="6" t="s">
        <v>4479</v>
      </c>
      <c s="36" t="s">
        <v>66</v>
      </c>
      <c s="37">
        <v>8.81</v>
      </c>
      <c s="36">
        <v>0</v>
      </c>
      <c s="36">
        <f>ROUND(G743*H743,6)</f>
      </c>
      <c r="L743" s="38">
        <v>0</v>
      </c>
      <c s="32">
        <f>ROUND(ROUND(L743,2)*ROUND(G743,3),2)</f>
      </c>
      <c s="36" t="s">
        <v>55</v>
      </c>
      <c>
        <f>(M743*21)/100</f>
      </c>
      <c t="s">
        <v>28</v>
      </c>
    </row>
    <row r="744" spans="1:5" ht="25.5">
      <c r="A744" s="35" t="s">
        <v>56</v>
      </c>
      <c r="E744" s="39" t="s">
        <v>4479</v>
      </c>
    </row>
    <row r="745" spans="1:5" ht="25.5">
      <c r="A745" s="35" t="s">
        <v>57</v>
      </c>
      <c r="E745" s="40" t="s">
        <v>4470</v>
      </c>
    </row>
    <row r="746" spans="1:5" ht="102">
      <c r="A746" t="s">
        <v>59</v>
      </c>
      <c r="E746" s="39" t="s">
        <v>68</v>
      </c>
    </row>
    <row r="747" spans="1:13" ht="12.75">
      <c r="A747" t="s">
        <v>47</v>
      </c>
      <c r="C747" s="31" t="s">
        <v>4480</v>
      </c>
      <c r="E747" s="33" t="s">
        <v>4481</v>
      </c>
      <c r="J747" s="32">
        <f>0</f>
      </c>
      <c s="32">
        <f>0</f>
      </c>
      <c s="32">
        <f>0+L748</f>
      </c>
      <c s="32">
        <f>0+M748</f>
      </c>
    </row>
    <row r="748" spans="1:16" ht="38.25">
      <c r="A748" t="s">
        <v>50</v>
      </c>
      <c s="34" t="s">
        <v>324</v>
      </c>
      <c s="34" t="s">
        <v>4482</v>
      </c>
      <c s="35" t="s">
        <v>5</v>
      </c>
      <c s="6" t="s">
        <v>4483</v>
      </c>
      <c s="36" t="s">
        <v>66</v>
      </c>
      <c s="37">
        <v>0.558</v>
      </c>
      <c s="36">
        <v>0</v>
      </c>
      <c s="36">
        <f>ROUND(G748*H748,6)</f>
      </c>
      <c r="L748" s="38">
        <v>0</v>
      </c>
      <c s="32">
        <f>ROUND(ROUND(L748,2)*ROUND(G748,3),2)</f>
      </c>
      <c s="36" t="s">
        <v>294</v>
      </c>
      <c>
        <f>(M748*21)/100</f>
      </c>
      <c t="s">
        <v>28</v>
      </c>
    </row>
    <row r="749" spans="1:5" ht="38.25">
      <c r="A749" s="35" t="s">
        <v>56</v>
      </c>
      <c r="E749" s="39" t="s">
        <v>4484</v>
      </c>
    </row>
    <row r="750" spans="1:5" ht="12.75">
      <c r="A750" s="35" t="s">
        <v>57</v>
      </c>
      <c r="E750" s="40" t="s">
        <v>4485</v>
      </c>
    </row>
    <row r="751" spans="1:5" ht="12.75">
      <c r="A751" t="s">
        <v>59</v>
      </c>
      <c r="E751" s="39" t="s">
        <v>5</v>
      </c>
    </row>
    <row r="752" spans="1:13" ht="12.75">
      <c r="A752" t="s">
        <v>47</v>
      </c>
      <c r="C752" s="31" t="s">
        <v>168</v>
      </c>
      <c r="E752" s="33" t="s">
        <v>169</v>
      </c>
      <c r="J752" s="32">
        <f>0</f>
      </c>
      <c s="32">
        <f>0</f>
      </c>
      <c s="32">
        <f>0+L753+L757+L761+L765+L769+L773+L777+L781+L785+L789+L793+L797+L801+L805</f>
      </c>
      <c s="32">
        <f>0+M753+M757+M761+M765+M769+M773+M777+M781+M785+M789+M793+M797+M801+M805</f>
      </c>
    </row>
    <row r="753" spans="1:16" ht="12.75">
      <c r="A753" t="s">
        <v>50</v>
      </c>
      <c s="34" t="s">
        <v>956</v>
      </c>
      <c s="34" t="s">
        <v>4486</v>
      </c>
      <c s="35" t="s">
        <v>5</v>
      </c>
      <c s="6" t="s">
        <v>4487</v>
      </c>
      <c s="36" t="s">
        <v>267</v>
      </c>
      <c s="37">
        <v>151.65</v>
      </c>
      <c s="36">
        <v>0</v>
      </c>
      <c s="36">
        <f>ROUND(G753*H753,6)</f>
      </c>
      <c r="L753" s="38">
        <v>0</v>
      </c>
      <c s="32">
        <f>ROUND(ROUND(L753,2)*ROUND(G753,3),2)</f>
      </c>
      <c s="36" t="s">
        <v>294</v>
      </c>
      <c>
        <f>(M753*21)/100</f>
      </c>
      <c t="s">
        <v>28</v>
      </c>
    </row>
    <row r="754" spans="1:5" ht="12.75">
      <c r="A754" s="35" t="s">
        <v>56</v>
      </c>
      <c r="E754" s="39" t="s">
        <v>4487</v>
      </c>
    </row>
    <row r="755" spans="1:5" ht="12.75">
      <c r="A755" s="35" t="s">
        <v>57</v>
      </c>
      <c r="E755" s="40" t="s">
        <v>5</v>
      </c>
    </row>
    <row r="756" spans="1:5" ht="12.75">
      <c r="A756" t="s">
        <v>59</v>
      </c>
      <c r="E756" s="39" t="s">
        <v>5</v>
      </c>
    </row>
    <row r="757" spans="1:16" ht="12.75">
      <c r="A757" t="s">
        <v>50</v>
      </c>
      <c s="34" t="s">
        <v>959</v>
      </c>
      <c s="34" t="s">
        <v>4488</v>
      </c>
      <c s="35" t="s">
        <v>5</v>
      </c>
      <c s="6" t="s">
        <v>4489</v>
      </c>
      <c s="36" t="s">
        <v>267</v>
      </c>
      <c s="37">
        <v>150</v>
      </c>
      <c s="36">
        <v>0</v>
      </c>
      <c s="36">
        <f>ROUND(G757*H757,6)</f>
      </c>
      <c r="L757" s="38">
        <v>0</v>
      </c>
      <c s="32">
        <f>ROUND(ROUND(L757,2)*ROUND(G757,3),2)</f>
      </c>
      <c s="36" t="s">
        <v>294</v>
      </c>
      <c>
        <f>(M757*21)/100</f>
      </c>
      <c t="s">
        <v>28</v>
      </c>
    </row>
    <row r="758" spans="1:5" ht="12.75">
      <c r="A758" s="35" t="s">
        <v>56</v>
      </c>
      <c r="E758" s="39" t="s">
        <v>4489</v>
      </c>
    </row>
    <row r="759" spans="1:5" ht="38.25">
      <c r="A759" s="35" t="s">
        <v>57</v>
      </c>
      <c r="E759" s="40" t="s">
        <v>4490</v>
      </c>
    </row>
    <row r="760" spans="1:5" ht="102">
      <c r="A760" t="s">
        <v>59</v>
      </c>
      <c r="E760" s="39" t="s">
        <v>4491</v>
      </c>
    </row>
    <row r="761" spans="1:16" ht="12.75">
      <c r="A761" t="s">
        <v>50</v>
      </c>
      <c s="34" t="s">
        <v>963</v>
      </c>
      <c s="34" t="s">
        <v>4492</v>
      </c>
      <c s="35" t="s">
        <v>5</v>
      </c>
      <c s="6" t="s">
        <v>4493</v>
      </c>
      <c s="36" t="s">
        <v>267</v>
      </c>
      <c s="37">
        <v>269.29</v>
      </c>
      <c s="36">
        <v>0</v>
      </c>
      <c s="36">
        <f>ROUND(G761*H761,6)</f>
      </c>
      <c r="L761" s="38">
        <v>0</v>
      </c>
      <c s="32">
        <f>ROUND(ROUND(L761,2)*ROUND(G761,3),2)</f>
      </c>
      <c s="36" t="s">
        <v>294</v>
      </c>
      <c>
        <f>(M761*21)/100</f>
      </c>
      <c t="s">
        <v>28</v>
      </c>
    </row>
    <row r="762" spans="1:5" ht="12.75">
      <c r="A762" s="35" t="s">
        <v>56</v>
      </c>
      <c r="E762" s="39" t="s">
        <v>4493</v>
      </c>
    </row>
    <row r="763" spans="1:5" ht="12.75">
      <c r="A763" s="35" t="s">
        <v>57</v>
      </c>
      <c r="E763" s="40" t="s">
        <v>5</v>
      </c>
    </row>
    <row r="764" spans="1:5" ht="12.75">
      <c r="A764" t="s">
        <v>59</v>
      </c>
      <c r="E764" s="39" t="s">
        <v>5</v>
      </c>
    </row>
    <row r="765" spans="1:16" ht="12.75">
      <c r="A765" t="s">
        <v>50</v>
      </c>
      <c s="34" t="s">
        <v>967</v>
      </c>
      <c s="34" t="s">
        <v>4494</v>
      </c>
      <c s="35" t="s">
        <v>5</v>
      </c>
      <c s="6" t="s">
        <v>4495</v>
      </c>
      <c s="36" t="s">
        <v>267</v>
      </c>
      <c s="37">
        <v>86.86</v>
      </c>
      <c s="36">
        <v>0</v>
      </c>
      <c s="36">
        <f>ROUND(G765*H765,6)</f>
      </c>
      <c r="L765" s="38">
        <v>0</v>
      </c>
      <c s="32">
        <f>ROUND(ROUND(L765,2)*ROUND(G765,3),2)</f>
      </c>
      <c s="36" t="s">
        <v>294</v>
      </c>
      <c>
        <f>(M765*21)/100</f>
      </c>
      <c t="s">
        <v>28</v>
      </c>
    </row>
    <row r="766" spans="1:5" ht="12.75">
      <c r="A766" s="35" t="s">
        <v>56</v>
      </c>
      <c r="E766" s="39" t="s">
        <v>4495</v>
      </c>
    </row>
    <row r="767" spans="1:5" ht="12.75">
      <c r="A767" s="35" t="s">
        <v>57</v>
      </c>
      <c r="E767" s="40" t="s">
        <v>5</v>
      </c>
    </row>
    <row r="768" spans="1:5" ht="12.75">
      <c r="A768" t="s">
        <v>59</v>
      </c>
      <c r="E768" s="39" t="s">
        <v>5</v>
      </c>
    </row>
    <row r="769" spans="1:16" ht="12.75">
      <c r="A769" t="s">
        <v>50</v>
      </c>
      <c s="34" t="s">
        <v>971</v>
      </c>
      <c s="34" t="s">
        <v>4496</v>
      </c>
      <c s="35" t="s">
        <v>5</v>
      </c>
      <c s="6" t="s">
        <v>4497</v>
      </c>
      <c s="36" t="s">
        <v>267</v>
      </c>
      <c s="37">
        <v>399.4</v>
      </c>
      <c s="36">
        <v>0</v>
      </c>
      <c s="36">
        <f>ROUND(G769*H769,6)</f>
      </c>
      <c r="L769" s="38">
        <v>0</v>
      </c>
      <c s="32">
        <f>ROUND(ROUND(L769,2)*ROUND(G769,3),2)</f>
      </c>
      <c s="36" t="s">
        <v>294</v>
      </c>
      <c>
        <f>(M769*21)/100</f>
      </c>
      <c t="s">
        <v>28</v>
      </c>
    </row>
    <row r="770" spans="1:5" ht="12.75">
      <c r="A770" s="35" t="s">
        <v>56</v>
      </c>
      <c r="E770" s="39" t="s">
        <v>4497</v>
      </c>
    </row>
    <row r="771" spans="1:5" ht="331.5">
      <c r="A771" s="35" t="s">
        <v>57</v>
      </c>
      <c r="E771" s="40" t="s">
        <v>4498</v>
      </c>
    </row>
    <row r="772" spans="1:5" ht="12.75">
      <c r="A772" t="s">
        <v>59</v>
      </c>
      <c r="E772" s="39" t="s">
        <v>5</v>
      </c>
    </row>
    <row r="773" spans="1:16" ht="12.75">
      <c r="A773" t="s">
        <v>50</v>
      </c>
      <c s="34" t="s">
        <v>975</v>
      </c>
      <c s="34" t="s">
        <v>4499</v>
      </c>
      <c s="35" t="s">
        <v>5</v>
      </c>
      <c s="6" t="s">
        <v>4500</v>
      </c>
      <c s="36" t="s">
        <v>267</v>
      </c>
      <c s="37">
        <v>399.4</v>
      </c>
      <c s="36">
        <v>0</v>
      </c>
      <c s="36">
        <f>ROUND(G773*H773,6)</f>
      </c>
      <c r="L773" s="38">
        <v>0</v>
      </c>
      <c s="32">
        <f>ROUND(ROUND(L773,2)*ROUND(G773,3),2)</f>
      </c>
      <c s="36" t="s">
        <v>294</v>
      </c>
      <c>
        <f>(M773*21)/100</f>
      </c>
      <c t="s">
        <v>28</v>
      </c>
    </row>
    <row r="774" spans="1:5" ht="12.75">
      <c r="A774" s="35" t="s">
        <v>56</v>
      </c>
      <c r="E774" s="39" t="s">
        <v>4500</v>
      </c>
    </row>
    <row r="775" spans="1:5" ht="331.5">
      <c r="A775" s="35" t="s">
        <v>57</v>
      </c>
      <c r="E775" s="40" t="s">
        <v>4498</v>
      </c>
    </row>
    <row r="776" spans="1:5" ht="12.75">
      <c r="A776" t="s">
        <v>59</v>
      </c>
      <c r="E776" s="39" t="s">
        <v>5</v>
      </c>
    </row>
    <row r="777" spans="1:16" ht="12.75">
      <c r="A777" t="s">
        <v>50</v>
      </c>
      <c s="34" t="s">
        <v>979</v>
      </c>
      <c s="34" t="s">
        <v>4501</v>
      </c>
      <c s="35" t="s">
        <v>5</v>
      </c>
      <c s="6" t="s">
        <v>4502</v>
      </c>
      <c s="36" t="s">
        <v>1327</v>
      </c>
      <c s="37">
        <v>1</v>
      </c>
      <c s="36">
        <v>0</v>
      </c>
      <c s="36">
        <f>ROUND(G777*H777,6)</f>
      </c>
      <c r="L777" s="38">
        <v>0</v>
      </c>
      <c s="32">
        <f>ROUND(ROUND(L777,2)*ROUND(G777,3),2)</f>
      </c>
      <c s="36" t="s">
        <v>55</v>
      </c>
      <c>
        <f>(M777*21)/100</f>
      </c>
      <c t="s">
        <v>28</v>
      </c>
    </row>
    <row r="778" spans="1:5" ht="12.75">
      <c r="A778" s="35" t="s">
        <v>56</v>
      </c>
      <c r="E778" s="39" t="s">
        <v>4502</v>
      </c>
    </row>
    <row r="779" spans="1:5" ht="12.75">
      <c r="A779" s="35" t="s">
        <v>57</v>
      </c>
      <c r="E779" s="40" t="s">
        <v>58</v>
      </c>
    </row>
    <row r="780" spans="1:5" ht="102">
      <c r="A780" t="s">
        <v>59</v>
      </c>
      <c r="E780" s="39" t="s">
        <v>4503</v>
      </c>
    </row>
    <row r="781" spans="1:16" ht="25.5">
      <c r="A781" t="s">
        <v>50</v>
      </c>
      <c s="34" t="s">
        <v>981</v>
      </c>
      <c s="34" t="s">
        <v>4504</v>
      </c>
      <c s="35" t="s">
        <v>5</v>
      </c>
      <c s="6" t="s">
        <v>300</v>
      </c>
      <c s="36" t="s">
        <v>1327</v>
      </c>
      <c s="37">
        <v>1</v>
      </c>
      <c s="36">
        <v>0</v>
      </c>
      <c s="36">
        <f>ROUND(G781*H781,6)</f>
      </c>
      <c r="L781" s="38">
        <v>0</v>
      </c>
      <c s="32">
        <f>ROUND(ROUND(L781,2)*ROUND(G781,3),2)</f>
      </c>
      <c s="36" t="s">
        <v>55</v>
      </c>
      <c>
        <f>(M781*21)/100</f>
      </c>
      <c t="s">
        <v>28</v>
      </c>
    </row>
    <row r="782" spans="1:5" ht="25.5">
      <c r="A782" s="35" t="s">
        <v>56</v>
      </c>
      <c r="E782" s="39" t="s">
        <v>300</v>
      </c>
    </row>
    <row r="783" spans="1:5" ht="12.75">
      <c r="A783" s="35" t="s">
        <v>57</v>
      </c>
      <c r="E783" s="40" t="s">
        <v>58</v>
      </c>
    </row>
    <row r="784" spans="1:5" ht="409.5">
      <c r="A784" t="s">
        <v>59</v>
      </c>
      <c r="E784" s="39" t="s">
        <v>4505</v>
      </c>
    </row>
    <row r="785" spans="1:16" ht="25.5">
      <c r="A785" t="s">
        <v>50</v>
      </c>
      <c s="34" t="s">
        <v>983</v>
      </c>
      <c s="34" t="s">
        <v>4506</v>
      </c>
      <c s="35" t="s">
        <v>5</v>
      </c>
      <c s="6" t="s">
        <v>304</v>
      </c>
      <c s="36" t="s">
        <v>1327</v>
      </c>
      <c s="37">
        <v>1</v>
      </c>
      <c s="36">
        <v>0</v>
      </c>
      <c s="36">
        <f>ROUND(G785*H785,6)</f>
      </c>
      <c r="L785" s="38">
        <v>0</v>
      </c>
      <c s="32">
        <f>ROUND(ROUND(L785,2)*ROUND(G785,3),2)</f>
      </c>
      <c s="36" t="s">
        <v>55</v>
      </c>
      <c>
        <f>(M785*21)/100</f>
      </c>
      <c t="s">
        <v>28</v>
      </c>
    </row>
    <row r="786" spans="1:5" ht="25.5">
      <c r="A786" s="35" t="s">
        <v>56</v>
      </c>
      <c r="E786" s="39" t="s">
        <v>304</v>
      </c>
    </row>
    <row r="787" spans="1:5" ht="12.75">
      <c r="A787" s="35" t="s">
        <v>57</v>
      </c>
      <c r="E787" s="40" t="s">
        <v>58</v>
      </c>
    </row>
    <row r="788" spans="1:5" ht="409.5">
      <c r="A788" t="s">
        <v>59</v>
      </c>
      <c r="E788" s="39" t="s">
        <v>4507</v>
      </c>
    </row>
    <row r="789" spans="1:16" ht="12.75">
      <c r="A789" t="s">
        <v>50</v>
      </c>
      <c s="34" t="s">
        <v>986</v>
      </c>
      <c s="34" t="s">
        <v>4508</v>
      </c>
      <c s="35" t="s">
        <v>5</v>
      </c>
      <c s="6" t="s">
        <v>4509</v>
      </c>
      <c s="36" t="s">
        <v>267</v>
      </c>
      <c s="37">
        <v>755.55</v>
      </c>
      <c s="36">
        <v>0</v>
      </c>
      <c s="36">
        <f>ROUND(G789*H789,6)</f>
      </c>
      <c r="L789" s="38">
        <v>0</v>
      </c>
      <c s="32">
        <f>ROUND(ROUND(L789,2)*ROUND(G789,3),2)</f>
      </c>
      <c s="36" t="s">
        <v>55</v>
      </c>
      <c>
        <f>(M789*21)/100</f>
      </c>
      <c t="s">
        <v>28</v>
      </c>
    </row>
    <row r="790" spans="1:5" ht="12.75">
      <c r="A790" s="35" t="s">
        <v>56</v>
      </c>
      <c r="E790" s="39" t="s">
        <v>4509</v>
      </c>
    </row>
    <row r="791" spans="1:5" ht="12.75">
      <c r="A791" s="35" t="s">
        <v>57</v>
      </c>
      <c r="E791" s="40" t="s">
        <v>5</v>
      </c>
    </row>
    <row r="792" spans="1:5" ht="102">
      <c r="A792" t="s">
        <v>59</v>
      </c>
      <c r="E792" s="39" t="s">
        <v>4510</v>
      </c>
    </row>
    <row r="793" spans="1:16" ht="12.75">
      <c r="A793" t="s">
        <v>50</v>
      </c>
      <c s="34" t="s">
        <v>990</v>
      </c>
      <c s="34" t="s">
        <v>4511</v>
      </c>
      <c s="35" t="s">
        <v>5</v>
      </c>
      <c s="6" t="s">
        <v>4512</v>
      </c>
      <c s="36" t="s">
        <v>1327</v>
      </c>
      <c s="37">
        <v>1</v>
      </c>
      <c s="36">
        <v>0</v>
      </c>
      <c s="36">
        <f>ROUND(G793*H793,6)</f>
      </c>
      <c r="L793" s="38">
        <v>0</v>
      </c>
      <c s="32">
        <f>ROUND(ROUND(L793,2)*ROUND(G793,3),2)</f>
      </c>
      <c s="36" t="s">
        <v>55</v>
      </c>
      <c>
        <f>(M793*21)/100</f>
      </c>
      <c t="s">
        <v>28</v>
      </c>
    </row>
    <row r="794" spans="1:5" ht="12.75">
      <c r="A794" s="35" t="s">
        <v>56</v>
      </c>
      <c r="E794" s="39" t="s">
        <v>4512</v>
      </c>
    </row>
    <row r="795" spans="1:5" ht="12.75">
      <c r="A795" s="35" t="s">
        <v>57</v>
      </c>
      <c r="E795" s="40" t="s">
        <v>58</v>
      </c>
    </row>
    <row r="796" spans="1:5" ht="12.75">
      <c r="A796" t="s">
        <v>59</v>
      </c>
      <c r="E796" s="39" t="s">
        <v>5</v>
      </c>
    </row>
    <row r="797" spans="1:16" ht="12.75">
      <c r="A797" t="s">
        <v>50</v>
      </c>
      <c s="34" t="s">
        <v>994</v>
      </c>
      <c s="34" t="s">
        <v>4513</v>
      </c>
      <c s="35" t="s">
        <v>5</v>
      </c>
      <c s="6" t="s">
        <v>4514</v>
      </c>
      <c s="36" t="s">
        <v>1327</v>
      </c>
      <c s="37">
        <v>1</v>
      </c>
      <c s="36">
        <v>0</v>
      </c>
      <c s="36">
        <f>ROUND(G797*H797,6)</f>
      </c>
      <c r="L797" s="38">
        <v>0</v>
      </c>
      <c s="32">
        <f>ROUND(ROUND(L797,2)*ROUND(G797,3),2)</f>
      </c>
      <c s="36" t="s">
        <v>55</v>
      </c>
      <c>
        <f>(M797*21)/100</f>
      </c>
      <c t="s">
        <v>28</v>
      </c>
    </row>
    <row r="798" spans="1:5" ht="12.75">
      <c r="A798" s="35" t="s">
        <v>56</v>
      </c>
      <c r="E798" s="39" t="s">
        <v>4514</v>
      </c>
    </row>
    <row r="799" spans="1:5" ht="12.75">
      <c r="A799" s="35" t="s">
        <v>57</v>
      </c>
      <c r="E799" s="40" t="s">
        <v>58</v>
      </c>
    </row>
    <row r="800" spans="1:5" ht="178.5">
      <c r="A800" t="s">
        <v>59</v>
      </c>
      <c r="E800" s="39" t="s">
        <v>4515</v>
      </c>
    </row>
    <row r="801" spans="1:16" ht="12.75">
      <c r="A801" t="s">
        <v>50</v>
      </c>
      <c s="34" t="s">
        <v>998</v>
      </c>
      <c s="34" t="s">
        <v>4516</v>
      </c>
      <c s="35" t="s">
        <v>5</v>
      </c>
      <c s="6" t="s">
        <v>320</v>
      </c>
      <c s="36" t="s">
        <v>321</v>
      </c>
      <c s="37">
        <v>4</v>
      </c>
      <c s="36">
        <v>0</v>
      </c>
      <c s="36">
        <f>ROUND(G801*H801,6)</f>
      </c>
      <c r="L801" s="38">
        <v>0</v>
      </c>
      <c s="32">
        <f>ROUND(ROUND(L801,2)*ROUND(G801,3),2)</f>
      </c>
      <c s="36" t="s">
        <v>55</v>
      </c>
      <c>
        <f>(M801*21)/100</f>
      </c>
      <c t="s">
        <v>28</v>
      </c>
    </row>
    <row r="802" spans="1:5" ht="12.75">
      <c r="A802" s="35" t="s">
        <v>56</v>
      </c>
      <c r="E802" s="39" t="s">
        <v>320</v>
      </c>
    </row>
    <row r="803" spans="1:5" ht="12.75">
      <c r="A803" s="35" t="s">
        <v>57</v>
      </c>
      <c r="E803" s="40" t="s">
        <v>209</v>
      </c>
    </row>
    <row r="804" spans="1:5" ht="140.25">
      <c r="A804" t="s">
        <v>59</v>
      </c>
      <c r="E804" s="39" t="s">
        <v>323</v>
      </c>
    </row>
    <row r="805" spans="1:16" ht="12.75">
      <c r="A805" t="s">
        <v>50</v>
      </c>
      <c s="34" t="s">
        <v>1002</v>
      </c>
      <c s="34" t="s">
        <v>4517</v>
      </c>
      <c s="35" t="s">
        <v>5</v>
      </c>
      <c s="6" t="s">
        <v>326</v>
      </c>
      <c s="36" t="s">
        <v>321</v>
      </c>
      <c s="37">
        <v>2</v>
      </c>
      <c s="36">
        <v>0</v>
      </c>
      <c s="36">
        <f>ROUND(G805*H805,6)</f>
      </c>
      <c r="L805" s="38">
        <v>0</v>
      </c>
      <c s="32">
        <f>ROUND(ROUND(L805,2)*ROUND(G805,3),2)</f>
      </c>
      <c s="36" t="s">
        <v>55</v>
      </c>
      <c>
        <f>(M805*21)/100</f>
      </c>
      <c t="s">
        <v>28</v>
      </c>
    </row>
    <row r="806" spans="1:5" ht="12.75">
      <c r="A806" s="35" t="s">
        <v>56</v>
      </c>
      <c r="E806" s="39" t="s">
        <v>326</v>
      </c>
    </row>
    <row r="807" spans="1:5" ht="12.75">
      <c r="A807" s="35" t="s">
        <v>57</v>
      </c>
      <c r="E807" s="40" t="s">
        <v>415</v>
      </c>
    </row>
    <row r="808" spans="1:5" ht="178.5">
      <c r="A808" t="s">
        <v>59</v>
      </c>
      <c r="E808" s="39" t="s">
        <v>4518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1448</v>
      </c>
      <c s="41">
        <f>Rekapitulace!C18</f>
      </c>
      <c s="20" t="s">
        <v>0</v>
      </c>
      <c t="s">
        <v>23</v>
      </c>
      <c t="s">
        <v>28</v>
      </c>
    </row>
    <row r="4" spans="1:16" ht="32" customHeight="1">
      <c r="A4" s="24" t="s">
        <v>20</v>
      </c>
      <c s="25" t="s">
        <v>29</v>
      </c>
      <c s="27" t="s">
        <v>1448</v>
      </c>
      <c r="E4" s="26" t="s">
        <v>1449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COUNTIFS(L8:L614,"=0",A8:A614,"P")+COUNTIFS(L8:L614,"",A8:A614,"P")+SUM(Q8:Q614)</f>
      </c>
    </row>
    <row r="8" spans="1:13" ht="12.75">
      <c r="A8" t="s">
        <v>45</v>
      </c>
      <c r="C8" s="28" t="s">
        <v>4521</v>
      </c>
      <c r="E8" s="30" t="s">
        <v>4520</v>
      </c>
      <c r="J8" s="29">
        <f>0+J9+J18+J55+J60+J133+J214+J291+J368+J445+J510+J519+J560+J573</f>
      </c>
      <c s="29">
        <f>0+K9+K18+K55+K60+K133+K214+K291+K368+K445+K510+K519+K560+K573</f>
      </c>
      <c s="29">
        <f>0+L9+L18+L55+L60+L133+L214+L291+L368+L445+L510+L519+L560+L573</f>
      </c>
      <c s="29">
        <f>0+M9+M18+M55+M60+M133+M214+M291+M368+M445+M510+M519+M560+M573</f>
      </c>
    </row>
    <row r="9" spans="1:13" ht="12.75">
      <c r="A9" t="s">
        <v>47</v>
      </c>
      <c r="C9" s="31" t="s">
        <v>107</v>
      </c>
      <c r="E9" s="33" t="s">
        <v>4413</v>
      </c>
      <c r="J9" s="32">
        <f>0</f>
      </c>
      <c s="32">
        <f>0</f>
      </c>
      <c s="32">
        <f>0+L10+L14</f>
      </c>
      <c s="32">
        <f>0+M10+M14</f>
      </c>
    </row>
    <row r="10" spans="1:16" ht="25.5">
      <c r="A10" t="s">
        <v>50</v>
      </c>
      <c s="34" t="s">
        <v>62</v>
      </c>
      <c s="34" t="s">
        <v>4522</v>
      </c>
      <c s="35" t="s">
        <v>5</v>
      </c>
      <c s="6" t="s">
        <v>4523</v>
      </c>
      <c s="36" t="s">
        <v>110</v>
      </c>
      <c s="37">
        <v>1</v>
      </c>
      <c s="36">
        <v>0</v>
      </c>
      <c s="36">
        <f>ROUND(G10*H10,6)</f>
      </c>
      <c r="L10" s="38">
        <v>0</v>
      </c>
      <c s="32">
        <f>ROUND(ROUND(L10,2)*ROUND(G10,3),2)</f>
      </c>
      <c s="36" t="s">
        <v>55</v>
      </c>
      <c>
        <f>(M10*21)/100</f>
      </c>
      <c t="s">
        <v>28</v>
      </c>
    </row>
    <row r="11" spans="1:5" ht="25.5">
      <c r="A11" s="35" t="s">
        <v>56</v>
      </c>
      <c r="E11" s="39" t="s">
        <v>4523</v>
      </c>
    </row>
    <row r="12" spans="1:5" ht="12.75">
      <c r="A12" s="35" t="s">
        <v>57</v>
      </c>
      <c r="E12" s="40" t="s">
        <v>58</v>
      </c>
    </row>
    <row r="13" spans="1:5" ht="12.75">
      <c r="A13" t="s">
        <v>59</v>
      </c>
      <c r="E13" s="39" t="s">
        <v>5</v>
      </c>
    </row>
    <row r="14" spans="1:16" ht="25.5">
      <c r="A14" t="s">
        <v>50</v>
      </c>
      <c s="34" t="s">
        <v>28</v>
      </c>
      <c s="34" t="s">
        <v>4524</v>
      </c>
      <c s="35" t="s">
        <v>5</v>
      </c>
      <c s="6" t="s">
        <v>4525</v>
      </c>
      <c s="36" t="s">
        <v>1470</v>
      </c>
      <c s="37">
        <v>1.15</v>
      </c>
      <c s="36">
        <v>0</v>
      </c>
      <c s="36">
        <f>ROUND(G14*H14,6)</f>
      </c>
      <c r="L14" s="38">
        <v>0</v>
      </c>
      <c s="32">
        <f>ROUND(ROUND(L14,2)*ROUND(G14,3),2)</f>
      </c>
      <c s="36" t="s">
        <v>55</v>
      </c>
      <c>
        <f>(M14*21)/100</f>
      </c>
      <c t="s">
        <v>28</v>
      </c>
    </row>
    <row r="15" spans="1:5" ht="25.5">
      <c r="A15" s="35" t="s">
        <v>56</v>
      </c>
      <c r="E15" s="39" t="s">
        <v>4525</v>
      </c>
    </row>
    <row r="16" spans="1:5" ht="12.75">
      <c r="A16" s="35" t="s">
        <v>57</v>
      </c>
      <c r="E16" s="40" t="s">
        <v>4526</v>
      </c>
    </row>
    <row r="17" spans="1:5" ht="12.75">
      <c r="A17" t="s">
        <v>59</v>
      </c>
      <c r="E17" s="39" t="s">
        <v>5</v>
      </c>
    </row>
    <row r="18" spans="1:13" ht="12.75">
      <c r="A18" t="s">
        <v>47</v>
      </c>
      <c r="C18" s="31" t="s">
        <v>60</v>
      </c>
      <c r="E18" s="33" t="s">
        <v>61</v>
      </c>
      <c r="J18" s="32">
        <f>0</f>
      </c>
      <c s="32">
        <f>0</f>
      </c>
      <c s="32">
        <f>0+L19+L23+L27+L31+L35+L39+L43+L47+L51</f>
      </c>
      <c s="32">
        <f>0+M19+M23+M27+M31+M35+M39+M43+M47+M51</f>
      </c>
    </row>
    <row r="19" spans="1:16" ht="25.5">
      <c r="A19" t="s">
        <v>50</v>
      </c>
      <c s="34" t="s">
        <v>26</v>
      </c>
      <c s="34" t="s">
        <v>63</v>
      </c>
      <c s="35" t="s">
        <v>64</v>
      </c>
      <c s="6" t="s">
        <v>65</v>
      </c>
      <c s="36" t="s">
        <v>66</v>
      </c>
      <c s="37">
        <v>1.34</v>
      </c>
      <c s="36">
        <v>0</v>
      </c>
      <c s="36">
        <f>ROUND(G19*H19,6)</f>
      </c>
      <c r="L19" s="38">
        <v>0</v>
      </c>
      <c s="32">
        <f>ROUND(ROUND(L19,2)*ROUND(G19,3),2)</f>
      </c>
      <c s="36" t="s">
        <v>55</v>
      </c>
      <c>
        <f>(M19*21)/100</f>
      </c>
      <c t="s">
        <v>28</v>
      </c>
    </row>
    <row r="20" spans="1:5" ht="25.5">
      <c r="A20" s="35" t="s">
        <v>56</v>
      </c>
      <c r="E20" s="39" t="s">
        <v>65</v>
      </c>
    </row>
    <row r="21" spans="1:5" ht="25.5">
      <c r="A21" s="35" t="s">
        <v>57</v>
      </c>
      <c r="E21" s="40" t="s">
        <v>4527</v>
      </c>
    </row>
    <row r="22" spans="1:5" ht="102">
      <c r="A22" t="s">
        <v>59</v>
      </c>
      <c r="E22" s="39" t="s">
        <v>68</v>
      </c>
    </row>
    <row r="23" spans="1:16" ht="38.25">
      <c r="A23" t="s">
        <v>50</v>
      </c>
      <c s="34" t="s">
        <v>78</v>
      </c>
      <c s="34" t="s">
        <v>69</v>
      </c>
      <c s="35" t="s">
        <v>70</v>
      </c>
      <c s="6" t="s">
        <v>71</v>
      </c>
      <c s="36" t="s">
        <v>66</v>
      </c>
      <c s="37">
        <v>0.62</v>
      </c>
      <c s="36">
        <v>0</v>
      </c>
      <c s="36">
        <f>ROUND(G23*H23,6)</f>
      </c>
      <c r="L23" s="38">
        <v>0</v>
      </c>
      <c s="32">
        <f>ROUND(ROUND(L23,2)*ROUND(G23,3),2)</f>
      </c>
      <c s="36" t="s">
        <v>55</v>
      </c>
      <c>
        <f>(M23*21)/100</f>
      </c>
      <c t="s">
        <v>28</v>
      </c>
    </row>
    <row r="24" spans="1:5" ht="38.25">
      <c r="A24" s="35" t="s">
        <v>56</v>
      </c>
      <c r="E24" s="39" t="s">
        <v>72</v>
      </c>
    </row>
    <row r="25" spans="1:5" ht="25.5">
      <c r="A25" s="35" t="s">
        <v>57</v>
      </c>
      <c r="E25" s="40" t="s">
        <v>4528</v>
      </c>
    </row>
    <row r="26" spans="1:5" ht="102">
      <c r="A26" t="s">
        <v>59</v>
      </c>
      <c r="E26" s="39" t="s">
        <v>68</v>
      </c>
    </row>
    <row r="27" spans="1:16" ht="25.5">
      <c r="A27" t="s">
        <v>50</v>
      </c>
      <c s="34" t="s">
        <v>83</v>
      </c>
      <c s="34" t="s">
        <v>74</v>
      </c>
      <c s="35" t="s">
        <v>75</v>
      </c>
      <c s="6" t="s">
        <v>76</v>
      </c>
      <c s="36" t="s">
        <v>66</v>
      </c>
      <c s="37">
        <v>0.19</v>
      </c>
      <c s="36">
        <v>0</v>
      </c>
      <c s="36">
        <f>ROUND(G27*H27,6)</f>
      </c>
      <c r="L27" s="38">
        <v>0</v>
      </c>
      <c s="32">
        <f>ROUND(ROUND(L27,2)*ROUND(G27,3),2)</f>
      </c>
      <c s="36" t="s">
        <v>55</v>
      </c>
      <c>
        <f>(M27*21)/100</f>
      </c>
      <c t="s">
        <v>28</v>
      </c>
    </row>
    <row r="28" spans="1:5" ht="25.5">
      <c r="A28" s="35" t="s">
        <v>56</v>
      </c>
      <c r="E28" s="39" t="s">
        <v>76</v>
      </c>
    </row>
    <row r="29" spans="1:5" ht="25.5">
      <c r="A29" s="35" t="s">
        <v>57</v>
      </c>
      <c r="E29" s="40" t="s">
        <v>4529</v>
      </c>
    </row>
    <row r="30" spans="1:5" ht="102">
      <c r="A30" t="s">
        <v>59</v>
      </c>
      <c r="E30" s="39" t="s">
        <v>68</v>
      </c>
    </row>
    <row r="31" spans="1:16" ht="25.5">
      <c r="A31" t="s">
        <v>50</v>
      </c>
      <c s="34" t="s">
        <v>27</v>
      </c>
      <c s="34" t="s">
        <v>79</v>
      </c>
      <c s="35" t="s">
        <v>80</v>
      </c>
      <c s="6" t="s">
        <v>81</v>
      </c>
      <c s="36" t="s">
        <v>66</v>
      </c>
      <c s="37">
        <v>0.03</v>
      </c>
      <c s="36">
        <v>0</v>
      </c>
      <c s="36">
        <f>ROUND(G31*H31,6)</f>
      </c>
      <c r="L31" s="38">
        <v>0</v>
      </c>
      <c s="32">
        <f>ROUND(ROUND(L31,2)*ROUND(G31,3),2)</f>
      </c>
      <c s="36" t="s">
        <v>55</v>
      </c>
      <c>
        <f>(M31*21)/100</f>
      </c>
      <c t="s">
        <v>28</v>
      </c>
    </row>
    <row r="32" spans="1:5" ht="25.5">
      <c r="A32" s="35" t="s">
        <v>56</v>
      </c>
      <c r="E32" s="39" t="s">
        <v>81</v>
      </c>
    </row>
    <row r="33" spans="1:5" ht="25.5">
      <c r="A33" s="35" t="s">
        <v>57</v>
      </c>
      <c r="E33" s="40" t="s">
        <v>4530</v>
      </c>
    </row>
    <row r="34" spans="1:5" ht="102">
      <c r="A34" t="s">
        <v>59</v>
      </c>
      <c r="E34" s="39" t="s">
        <v>68</v>
      </c>
    </row>
    <row r="35" spans="1:16" ht="38.25">
      <c r="A35" t="s">
        <v>50</v>
      </c>
      <c s="34" t="s">
        <v>92</v>
      </c>
      <c s="34" t="s">
        <v>4531</v>
      </c>
      <c s="35" t="s">
        <v>4532</v>
      </c>
      <c s="6" t="s">
        <v>4533</v>
      </c>
      <c s="36" t="s">
        <v>66</v>
      </c>
      <c s="37">
        <v>0.02</v>
      </c>
      <c s="36">
        <v>0</v>
      </c>
      <c s="36">
        <f>ROUND(G35*H35,6)</f>
      </c>
      <c r="L35" s="38">
        <v>0</v>
      </c>
      <c s="32">
        <f>ROUND(ROUND(L35,2)*ROUND(G35,3),2)</f>
      </c>
      <c s="36" t="s">
        <v>55</v>
      </c>
      <c>
        <f>(M35*21)/100</f>
      </c>
      <c t="s">
        <v>28</v>
      </c>
    </row>
    <row r="36" spans="1:5" ht="38.25">
      <c r="A36" s="35" t="s">
        <v>56</v>
      </c>
      <c r="E36" s="39" t="s">
        <v>4533</v>
      </c>
    </row>
    <row r="37" spans="1:5" ht="25.5">
      <c r="A37" s="35" t="s">
        <v>57</v>
      </c>
      <c r="E37" s="40" t="s">
        <v>4534</v>
      </c>
    </row>
    <row r="38" spans="1:5" ht="102">
      <c r="A38" t="s">
        <v>59</v>
      </c>
      <c r="E38" s="39" t="s">
        <v>68</v>
      </c>
    </row>
    <row r="39" spans="1:16" ht="25.5">
      <c r="A39" t="s">
        <v>50</v>
      </c>
      <c s="34" t="s">
        <v>48</v>
      </c>
      <c s="34" t="s">
        <v>4535</v>
      </c>
      <c s="35" t="s">
        <v>4536</v>
      </c>
      <c s="6" t="s">
        <v>4537</v>
      </c>
      <c s="36" t="s">
        <v>66</v>
      </c>
      <c s="37">
        <v>0.31</v>
      </c>
      <c s="36">
        <v>0</v>
      </c>
      <c s="36">
        <f>ROUND(G39*H39,6)</f>
      </c>
      <c r="L39" s="38">
        <v>0</v>
      </c>
      <c s="32">
        <f>ROUND(ROUND(L39,2)*ROUND(G39,3),2)</f>
      </c>
      <c s="36" t="s">
        <v>55</v>
      </c>
      <c>
        <f>(M39*21)/100</f>
      </c>
      <c t="s">
        <v>28</v>
      </c>
    </row>
    <row r="40" spans="1:5" ht="25.5">
      <c r="A40" s="35" t="s">
        <v>56</v>
      </c>
      <c r="E40" s="39" t="s">
        <v>4537</v>
      </c>
    </row>
    <row r="41" spans="1:5" ht="25.5">
      <c r="A41" s="35" t="s">
        <v>57</v>
      </c>
      <c r="E41" s="40" t="s">
        <v>4538</v>
      </c>
    </row>
    <row r="42" spans="1:5" ht="102">
      <c r="A42" t="s">
        <v>59</v>
      </c>
      <c r="E42" s="39" t="s">
        <v>68</v>
      </c>
    </row>
    <row r="43" spans="1:16" ht="25.5">
      <c r="A43" t="s">
        <v>50</v>
      </c>
      <c s="34" t="s">
        <v>107</v>
      </c>
      <c s="34" t="s">
        <v>84</v>
      </c>
      <c s="35" t="s">
        <v>85</v>
      </c>
      <c s="6" t="s">
        <v>86</v>
      </c>
      <c s="36" t="s">
        <v>66</v>
      </c>
      <c s="37">
        <v>0.12</v>
      </c>
      <c s="36">
        <v>0</v>
      </c>
      <c s="36">
        <f>ROUND(G43*H43,6)</f>
      </c>
      <c r="L43" s="38">
        <v>0</v>
      </c>
      <c s="32">
        <f>ROUND(ROUND(L43,2)*ROUND(G43,3),2)</f>
      </c>
      <c s="36" t="s">
        <v>55</v>
      </c>
      <c>
        <f>(M43*21)/100</f>
      </c>
      <c t="s">
        <v>28</v>
      </c>
    </row>
    <row r="44" spans="1:5" ht="25.5">
      <c r="A44" s="35" t="s">
        <v>56</v>
      </c>
      <c r="E44" s="39" t="s">
        <v>86</v>
      </c>
    </row>
    <row r="45" spans="1:5" ht="25.5">
      <c r="A45" s="35" t="s">
        <v>57</v>
      </c>
      <c r="E45" s="40" t="s">
        <v>4539</v>
      </c>
    </row>
    <row r="46" spans="1:5" ht="102">
      <c r="A46" t="s">
        <v>59</v>
      </c>
      <c r="E46" s="39" t="s">
        <v>68</v>
      </c>
    </row>
    <row r="47" spans="1:16" ht="25.5">
      <c r="A47" t="s">
        <v>50</v>
      </c>
      <c s="34" t="s">
        <v>113</v>
      </c>
      <c s="34" t="s">
        <v>88</v>
      </c>
      <c s="35" t="s">
        <v>89</v>
      </c>
      <c s="6" t="s">
        <v>90</v>
      </c>
      <c s="36" t="s">
        <v>66</v>
      </c>
      <c s="37">
        <v>0.02</v>
      </c>
      <c s="36">
        <v>0</v>
      </c>
      <c s="36">
        <f>ROUND(G47*H47,6)</f>
      </c>
      <c r="L47" s="38">
        <v>0</v>
      </c>
      <c s="32">
        <f>ROUND(ROUND(L47,2)*ROUND(G47,3),2)</f>
      </c>
      <c s="36" t="s">
        <v>55</v>
      </c>
      <c>
        <f>(M47*21)/100</f>
      </c>
      <c t="s">
        <v>28</v>
      </c>
    </row>
    <row r="48" spans="1:5" ht="25.5">
      <c r="A48" s="35" t="s">
        <v>56</v>
      </c>
      <c r="E48" s="39" t="s">
        <v>90</v>
      </c>
    </row>
    <row r="49" spans="1:5" ht="25.5">
      <c r="A49" s="35" t="s">
        <v>57</v>
      </c>
      <c r="E49" s="40" t="s">
        <v>4534</v>
      </c>
    </row>
    <row r="50" spans="1:5" ht="102">
      <c r="A50" t="s">
        <v>59</v>
      </c>
      <c r="E50" s="39" t="s">
        <v>68</v>
      </c>
    </row>
    <row r="51" spans="1:16" ht="25.5">
      <c r="A51" t="s">
        <v>50</v>
      </c>
      <c s="34" t="s">
        <v>117</v>
      </c>
      <c s="34" t="s">
        <v>93</v>
      </c>
      <c s="35" t="s">
        <v>94</v>
      </c>
      <c s="6" t="s">
        <v>95</v>
      </c>
      <c s="36" t="s">
        <v>66</v>
      </c>
      <c s="37">
        <v>0.03</v>
      </c>
      <c s="36">
        <v>0</v>
      </c>
      <c s="36">
        <f>ROUND(G51*H51,6)</f>
      </c>
      <c r="L51" s="38">
        <v>0</v>
      </c>
      <c s="32">
        <f>ROUND(ROUND(L51,2)*ROUND(G51,3),2)</f>
      </c>
      <c s="36" t="s">
        <v>55</v>
      </c>
      <c>
        <f>(M51*21)/100</f>
      </c>
      <c t="s">
        <v>28</v>
      </c>
    </row>
    <row r="52" spans="1:5" ht="25.5">
      <c r="A52" s="35" t="s">
        <v>56</v>
      </c>
      <c r="E52" s="39" t="s">
        <v>95</v>
      </c>
    </row>
    <row r="53" spans="1:5" ht="25.5">
      <c r="A53" s="35" t="s">
        <v>57</v>
      </c>
      <c r="E53" s="40" t="s">
        <v>4530</v>
      </c>
    </row>
    <row r="54" spans="1:5" ht="102">
      <c r="A54" t="s">
        <v>59</v>
      </c>
      <c r="E54" s="39" t="s">
        <v>68</v>
      </c>
    </row>
    <row r="55" spans="1:13" ht="12.75">
      <c r="A55" t="s">
        <v>47</v>
      </c>
      <c r="C55" s="31" t="s">
        <v>4540</v>
      </c>
      <c r="E55" s="33" t="s">
        <v>4541</v>
      </c>
      <c r="J55" s="32">
        <f>0</f>
      </c>
      <c s="32">
        <f>0</f>
      </c>
      <c s="32">
        <f>0+L56</f>
      </c>
      <c s="32">
        <f>0+M56</f>
      </c>
    </row>
    <row r="56" spans="1:16" ht="25.5">
      <c r="A56" t="s">
        <v>50</v>
      </c>
      <c s="34" t="s">
        <v>121</v>
      </c>
      <c s="34" t="s">
        <v>4542</v>
      </c>
      <c s="35" t="s">
        <v>5</v>
      </c>
      <c s="6" t="s">
        <v>4543</v>
      </c>
      <c s="36" t="s">
        <v>267</v>
      </c>
      <c s="37">
        <v>46</v>
      </c>
      <c s="36">
        <v>0</v>
      </c>
      <c s="36">
        <f>ROUND(G56*H56,6)</f>
      </c>
      <c r="L56" s="38">
        <v>0</v>
      </c>
      <c s="32">
        <f>ROUND(ROUND(L56,2)*ROUND(G56,3),2)</f>
      </c>
      <c s="36" t="s">
        <v>55</v>
      </c>
      <c>
        <f>(M56*21)/100</f>
      </c>
      <c t="s">
        <v>28</v>
      </c>
    </row>
    <row r="57" spans="1:5" ht="51">
      <c r="A57" s="35" t="s">
        <v>56</v>
      </c>
      <c r="E57" s="39" t="s">
        <v>4544</v>
      </c>
    </row>
    <row r="58" spans="1:5" ht="12.75">
      <c r="A58" s="35" t="s">
        <v>57</v>
      </c>
      <c r="E58" s="40" t="s">
        <v>4545</v>
      </c>
    </row>
    <row r="59" spans="1:5" ht="12.75">
      <c r="A59" t="s">
        <v>59</v>
      </c>
      <c r="E59" s="39" t="s">
        <v>5</v>
      </c>
    </row>
    <row r="60" spans="1:13" ht="12.75">
      <c r="A60" t="s">
        <v>47</v>
      </c>
      <c r="C60" s="31" t="s">
        <v>97</v>
      </c>
      <c r="E60" s="33" t="s">
        <v>4546</v>
      </c>
      <c r="J60" s="32">
        <f>0</f>
      </c>
      <c s="32">
        <f>0</f>
      </c>
      <c s="32">
        <f>0+L61+L65+L69+L73+L77+L81+L85+L89+L93+L97+L101+L105+L109+L113+L117+L121+L125+L129</f>
      </c>
      <c s="32">
        <f>0+M61+M65+M69+M73+M77+M81+M85+M89+M93+M97+M101+M105+M109+M113+M117+M121+M125+M129</f>
      </c>
    </row>
    <row r="61" spans="1:16" ht="25.5">
      <c r="A61" t="s">
        <v>50</v>
      </c>
      <c s="34" t="s">
        <v>125</v>
      </c>
      <c s="34" t="s">
        <v>4547</v>
      </c>
      <c s="35" t="s">
        <v>5</v>
      </c>
      <c s="6" t="s">
        <v>4548</v>
      </c>
      <c s="36" t="s">
        <v>110</v>
      </c>
      <c s="37">
        <v>1</v>
      </c>
      <c s="36">
        <v>0</v>
      </c>
      <c s="36">
        <f>ROUND(G61*H61,6)</f>
      </c>
      <c r="L61" s="38">
        <v>0</v>
      </c>
      <c s="32">
        <f>ROUND(ROUND(L61,2)*ROUND(G61,3),2)</f>
      </c>
      <c s="36" t="s">
        <v>55</v>
      </c>
      <c>
        <f>(M61*21)/100</f>
      </c>
      <c t="s">
        <v>28</v>
      </c>
    </row>
    <row r="62" spans="1:5" ht="25.5">
      <c r="A62" s="35" t="s">
        <v>56</v>
      </c>
      <c r="E62" s="39" t="s">
        <v>4548</v>
      </c>
    </row>
    <row r="63" spans="1:5" ht="12.75">
      <c r="A63" s="35" t="s">
        <v>57</v>
      </c>
      <c r="E63" s="40" t="s">
        <v>58</v>
      </c>
    </row>
    <row r="64" spans="1:5" ht="63.75">
      <c r="A64" t="s">
        <v>59</v>
      </c>
      <c r="E64" s="39" t="s">
        <v>4549</v>
      </c>
    </row>
    <row r="65" spans="1:16" ht="25.5">
      <c r="A65" t="s">
        <v>50</v>
      </c>
      <c s="34" t="s">
        <v>130</v>
      </c>
      <c s="34" t="s">
        <v>4550</v>
      </c>
      <c s="35" t="s">
        <v>5</v>
      </c>
      <c s="6" t="s">
        <v>4551</v>
      </c>
      <c s="36" t="s">
        <v>1327</v>
      </c>
      <c s="37">
        <v>1</v>
      </c>
      <c s="36">
        <v>0</v>
      </c>
      <c s="36">
        <f>ROUND(G65*H65,6)</f>
      </c>
      <c r="L65" s="38">
        <v>0</v>
      </c>
      <c s="32">
        <f>ROUND(ROUND(L65,2)*ROUND(G65,3),2)</f>
      </c>
      <c s="36" t="s">
        <v>294</v>
      </c>
      <c>
        <f>(M65*21)/100</f>
      </c>
      <c t="s">
        <v>28</v>
      </c>
    </row>
    <row r="66" spans="1:5" ht="25.5">
      <c r="A66" s="35" t="s">
        <v>56</v>
      </c>
      <c r="E66" s="39" t="s">
        <v>4551</v>
      </c>
    </row>
    <row r="67" spans="1:5" ht="12.75">
      <c r="A67" s="35" t="s">
        <v>57</v>
      </c>
      <c r="E67" s="40" t="s">
        <v>58</v>
      </c>
    </row>
    <row r="68" spans="1:5" ht="12.75">
      <c r="A68" t="s">
        <v>59</v>
      </c>
      <c r="E68" s="39" t="s">
        <v>5</v>
      </c>
    </row>
    <row r="69" spans="1:16" ht="12.75">
      <c r="A69" t="s">
        <v>50</v>
      </c>
      <c s="34" t="s">
        <v>134</v>
      </c>
      <c s="34" t="s">
        <v>4552</v>
      </c>
      <c s="35" t="s">
        <v>5</v>
      </c>
      <c s="6" t="s">
        <v>4553</v>
      </c>
      <c s="36" t="s">
        <v>1327</v>
      </c>
      <c s="37">
        <v>2</v>
      </c>
      <c s="36">
        <v>0</v>
      </c>
      <c s="36">
        <f>ROUND(G69*H69,6)</f>
      </c>
      <c r="L69" s="38">
        <v>0</v>
      </c>
      <c s="32">
        <f>ROUND(ROUND(L69,2)*ROUND(G69,3),2)</f>
      </c>
      <c s="36" t="s">
        <v>294</v>
      </c>
      <c>
        <f>(M69*21)/100</f>
      </c>
      <c t="s">
        <v>28</v>
      </c>
    </row>
    <row r="70" spans="1:5" ht="12.75">
      <c r="A70" s="35" t="s">
        <v>56</v>
      </c>
      <c r="E70" s="39" t="s">
        <v>4553</v>
      </c>
    </row>
    <row r="71" spans="1:5" ht="12.75">
      <c r="A71" s="35" t="s">
        <v>57</v>
      </c>
      <c r="E71" s="40" t="s">
        <v>415</v>
      </c>
    </row>
    <row r="72" spans="1:5" ht="12.75">
      <c r="A72" t="s">
        <v>59</v>
      </c>
      <c r="E72" s="39" t="s">
        <v>5</v>
      </c>
    </row>
    <row r="73" spans="1:16" ht="25.5">
      <c r="A73" t="s">
        <v>50</v>
      </c>
      <c s="34" t="s">
        <v>137</v>
      </c>
      <c s="34" t="s">
        <v>4554</v>
      </c>
      <c s="35" t="s">
        <v>5</v>
      </c>
      <c s="6" t="s">
        <v>4555</v>
      </c>
      <c s="36" t="s">
        <v>1327</v>
      </c>
      <c s="37">
        <v>6</v>
      </c>
      <c s="36">
        <v>0</v>
      </c>
      <c s="36">
        <f>ROUND(G73*H73,6)</f>
      </c>
      <c r="L73" s="38">
        <v>0</v>
      </c>
      <c s="32">
        <f>ROUND(ROUND(L73,2)*ROUND(G73,3),2)</f>
      </c>
      <c s="36" t="s">
        <v>294</v>
      </c>
      <c>
        <f>(M73*21)/100</f>
      </c>
      <c t="s">
        <v>28</v>
      </c>
    </row>
    <row r="74" spans="1:5" ht="25.5">
      <c r="A74" s="35" t="s">
        <v>56</v>
      </c>
      <c r="E74" s="39" t="s">
        <v>4555</v>
      </c>
    </row>
    <row r="75" spans="1:5" ht="12.75">
      <c r="A75" s="35" t="s">
        <v>57</v>
      </c>
      <c r="E75" s="40" t="s">
        <v>241</v>
      </c>
    </row>
    <row r="76" spans="1:5" ht="12.75">
      <c r="A76" t="s">
        <v>59</v>
      </c>
      <c r="E76" s="39" t="s">
        <v>5</v>
      </c>
    </row>
    <row r="77" spans="1:16" ht="12.75">
      <c r="A77" t="s">
        <v>50</v>
      </c>
      <c s="34" t="s">
        <v>140</v>
      </c>
      <c s="34" t="s">
        <v>4556</v>
      </c>
      <c s="35" t="s">
        <v>5</v>
      </c>
      <c s="6" t="s">
        <v>4557</v>
      </c>
      <c s="36" t="s">
        <v>110</v>
      </c>
      <c s="37">
        <v>2</v>
      </c>
      <c s="36">
        <v>0</v>
      </c>
      <c s="36">
        <f>ROUND(G77*H77,6)</f>
      </c>
      <c r="L77" s="38">
        <v>0</v>
      </c>
      <c s="32">
        <f>ROUND(ROUND(L77,2)*ROUND(G77,3),2)</f>
      </c>
      <c s="36" t="s">
        <v>55</v>
      </c>
      <c>
        <f>(M77*21)/100</f>
      </c>
      <c t="s">
        <v>28</v>
      </c>
    </row>
    <row r="78" spans="1:5" ht="12.75">
      <c r="A78" s="35" t="s">
        <v>56</v>
      </c>
      <c r="E78" s="39" t="s">
        <v>4557</v>
      </c>
    </row>
    <row r="79" spans="1:5" ht="12.75">
      <c r="A79" s="35" t="s">
        <v>57</v>
      </c>
      <c r="E79" s="40" t="s">
        <v>415</v>
      </c>
    </row>
    <row r="80" spans="1:5" ht="63.75">
      <c r="A80" t="s">
        <v>59</v>
      </c>
      <c r="E80" s="39" t="s">
        <v>4558</v>
      </c>
    </row>
    <row r="81" spans="1:16" ht="25.5">
      <c r="A81" t="s">
        <v>50</v>
      </c>
      <c s="34" t="s">
        <v>143</v>
      </c>
      <c s="34" t="s">
        <v>4559</v>
      </c>
      <c s="35" t="s">
        <v>5</v>
      </c>
      <c s="6" t="s">
        <v>4560</v>
      </c>
      <c s="36" t="s">
        <v>267</v>
      </c>
      <c s="37">
        <v>10.8</v>
      </c>
      <c s="36">
        <v>0</v>
      </c>
      <c s="36">
        <f>ROUND(G81*H81,6)</f>
      </c>
      <c r="L81" s="38">
        <v>0</v>
      </c>
      <c s="32">
        <f>ROUND(ROUND(L81,2)*ROUND(G81,3),2)</f>
      </c>
      <c s="36" t="s">
        <v>294</v>
      </c>
      <c>
        <f>(M81*21)/100</f>
      </c>
      <c t="s">
        <v>28</v>
      </c>
    </row>
    <row r="82" spans="1:5" ht="25.5">
      <c r="A82" s="35" t="s">
        <v>56</v>
      </c>
      <c r="E82" s="39" t="s">
        <v>4560</v>
      </c>
    </row>
    <row r="83" spans="1:5" ht="12.75">
      <c r="A83" s="35" t="s">
        <v>57</v>
      </c>
      <c r="E83" s="40" t="s">
        <v>4561</v>
      </c>
    </row>
    <row r="84" spans="1:5" ht="12.75">
      <c r="A84" t="s">
        <v>59</v>
      </c>
      <c r="E84" s="39" t="s">
        <v>5</v>
      </c>
    </row>
    <row r="85" spans="1:16" ht="12.75">
      <c r="A85" t="s">
        <v>50</v>
      </c>
      <c s="34" t="s">
        <v>146</v>
      </c>
      <c s="34" t="s">
        <v>4562</v>
      </c>
      <c s="35" t="s">
        <v>5</v>
      </c>
      <c s="6" t="s">
        <v>4563</v>
      </c>
      <c s="36" t="s">
        <v>267</v>
      </c>
      <c s="37">
        <v>12.96</v>
      </c>
      <c s="36">
        <v>0.0028</v>
      </c>
      <c s="36">
        <f>ROUND(G85*H85,6)</f>
      </c>
      <c r="L85" s="38">
        <v>0</v>
      </c>
      <c s="32">
        <f>ROUND(ROUND(L85,2)*ROUND(G85,3),2)</f>
      </c>
      <c s="36" t="s">
        <v>294</v>
      </c>
      <c>
        <f>(M85*21)/100</f>
      </c>
      <c t="s">
        <v>28</v>
      </c>
    </row>
    <row r="86" spans="1:5" ht="12.75">
      <c r="A86" s="35" t="s">
        <v>56</v>
      </c>
      <c r="E86" s="39" t="s">
        <v>4563</v>
      </c>
    </row>
    <row r="87" spans="1:5" ht="12.75">
      <c r="A87" s="35" t="s">
        <v>57</v>
      </c>
      <c r="E87" s="40" t="s">
        <v>4564</v>
      </c>
    </row>
    <row r="88" spans="1:5" ht="12.75">
      <c r="A88" t="s">
        <v>59</v>
      </c>
      <c r="E88" s="39" t="s">
        <v>5</v>
      </c>
    </row>
    <row r="89" spans="1:16" ht="25.5">
      <c r="A89" t="s">
        <v>50</v>
      </c>
      <c s="34" t="s">
        <v>150</v>
      </c>
      <c s="34" t="s">
        <v>4565</v>
      </c>
      <c s="35" t="s">
        <v>5</v>
      </c>
      <c s="6" t="s">
        <v>4566</v>
      </c>
      <c s="36" t="s">
        <v>1327</v>
      </c>
      <c s="37">
        <v>1</v>
      </c>
      <c s="36">
        <v>0</v>
      </c>
      <c s="36">
        <f>ROUND(G89*H89,6)</f>
      </c>
      <c r="L89" s="38">
        <v>0</v>
      </c>
      <c s="32">
        <f>ROUND(ROUND(L89,2)*ROUND(G89,3),2)</f>
      </c>
      <c s="36" t="s">
        <v>294</v>
      </c>
      <c>
        <f>(M89*21)/100</f>
      </c>
      <c t="s">
        <v>28</v>
      </c>
    </row>
    <row r="90" spans="1:5" ht="25.5">
      <c r="A90" s="35" t="s">
        <v>56</v>
      </c>
      <c r="E90" s="39" t="s">
        <v>4566</v>
      </c>
    </row>
    <row r="91" spans="1:5" ht="12.75">
      <c r="A91" s="35" t="s">
        <v>57</v>
      </c>
      <c r="E91" s="40" t="s">
        <v>58</v>
      </c>
    </row>
    <row r="92" spans="1:5" ht="12.75">
      <c r="A92" t="s">
        <v>59</v>
      </c>
      <c r="E92" s="39" t="s">
        <v>5</v>
      </c>
    </row>
    <row r="93" spans="1:16" ht="12.75">
      <c r="A93" t="s">
        <v>50</v>
      </c>
      <c s="34" t="s">
        <v>154</v>
      </c>
      <c s="34" t="s">
        <v>4567</v>
      </c>
      <c s="35" t="s">
        <v>5</v>
      </c>
      <c s="6" t="s">
        <v>4568</v>
      </c>
      <c s="36" t="s">
        <v>1327</v>
      </c>
      <c s="37">
        <v>1</v>
      </c>
      <c s="36">
        <v>0.001</v>
      </c>
      <c s="36">
        <f>ROUND(G93*H93,6)</f>
      </c>
      <c r="L93" s="38">
        <v>0</v>
      </c>
      <c s="32">
        <f>ROUND(ROUND(L93,2)*ROUND(G93,3),2)</f>
      </c>
      <c s="36" t="s">
        <v>294</v>
      </c>
      <c>
        <f>(M93*21)/100</f>
      </c>
      <c t="s">
        <v>28</v>
      </c>
    </row>
    <row r="94" spans="1:5" ht="12.75">
      <c r="A94" s="35" t="s">
        <v>56</v>
      </c>
      <c r="E94" s="39" t="s">
        <v>4568</v>
      </c>
    </row>
    <row r="95" spans="1:5" ht="12.75">
      <c r="A95" s="35" t="s">
        <v>57</v>
      </c>
      <c r="E95" s="40" t="s">
        <v>5</v>
      </c>
    </row>
    <row r="96" spans="1:5" ht="12.75">
      <c r="A96" t="s">
        <v>59</v>
      </c>
      <c r="E96" s="39" t="s">
        <v>5</v>
      </c>
    </row>
    <row r="97" spans="1:16" ht="25.5">
      <c r="A97" t="s">
        <v>50</v>
      </c>
      <c s="34" t="s">
        <v>157</v>
      </c>
      <c s="34" t="s">
        <v>4569</v>
      </c>
      <c s="35" t="s">
        <v>5</v>
      </c>
      <c s="6" t="s">
        <v>4570</v>
      </c>
      <c s="36" t="s">
        <v>110</v>
      </c>
      <c s="37">
        <v>6</v>
      </c>
      <c s="36">
        <v>0</v>
      </c>
      <c s="36">
        <f>ROUND(G97*H97,6)</f>
      </c>
      <c r="L97" s="38">
        <v>0</v>
      </c>
      <c s="32">
        <f>ROUND(ROUND(L97,2)*ROUND(G97,3),2)</f>
      </c>
      <c s="36" t="s">
        <v>55</v>
      </c>
      <c>
        <f>(M97*21)/100</f>
      </c>
      <c t="s">
        <v>28</v>
      </c>
    </row>
    <row r="98" spans="1:5" ht="25.5">
      <c r="A98" s="35" t="s">
        <v>56</v>
      </c>
      <c r="E98" s="39" t="s">
        <v>4570</v>
      </c>
    </row>
    <row r="99" spans="1:5" ht="12.75">
      <c r="A99" s="35" t="s">
        <v>57</v>
      </c>
      <c r="E99" s="40" t="s">
        <v>241</v>
      </c>
    </row>
    <row r="100" spans="1:5" ht="63.75">
      <c r="A100" t="s">
        <v>59</v>
      </c>
      <c r="E100" s="39" t="s">
        <v>4571</v>
      </c>
    </row>
    <row r="101" spans="1:16" ht="12.75">
      <c r="A101" t="s">
        <v>50</v>
      </c>
      <c s="34" t="s">
        <v>160</v>
      </c>
      <c s="34" t="s">
        <v>4572</v>
      </c>
      <c s="35" t="s">
        <v>5</v>
      </c>
      <c s="6" t="s">
        <v>4573</v>
      </c>
      <c s="36" t="s">
        <v>110</v>
      </c>
      <c s="37">
        <v>2</v>
      </c>
      <c s="36">
        <v>0</v>
      </c>
      <c s="36">
        <f>ROUND(G101*H101,6)</f>
      </c>
      <c r="L101" s="38">
        <v>0</v>
      </c>
      <c s="32">
        <f>ROUND(ROUND(L101,2)*ROUND(G101,3),2)</f>
      </c>
      <c s="36" t="s">
        <v>55</v>
      </c>
      <c>
        <f>(M101*21)/100</f>
      </c>
      <c t="s">
        <v>28</v>
      </c>
    </row>
    <row r="102" spans="1:5" ht="12.75">
      <c r="A102" s="35" t="s">
        <v>56</v>
      </c>
      <c r="E102" s="39" t="s">
        <v>4573</v>
      </c>
    </row>
    <row r="103" spans="1:5" ht="12.75">
      <c r="A103" s="35" t="s">
        <v>57</v>
      </c>
      <c r="E103" s="40" t="s">
        <v>415</v>
      </c>
    </row>
    <row r="104" spans="1:5" ht="102">
      <c r="A104" t="s">
        <v>59</v>
      </c>
      <c r="E104" s="39" t="s">
        <v>4574</v>
      </c>
    </row>
    <row r="105" spans="1:16" ht="12.75">
      <c r="A105" t="s">
        <v>50</v>
      </c>
      <c s="34" t="s">
        <v>163</v>
      </c>
      <c s="34" t="s">
        <v>4575</v>
      </c>
      <c s="35" t="s">
        <v>5</v>
      </c>
      <c s="6" t="s">
        <v>4576</v>
      </c>
      <c s="36" t="s">
        <v>1327</v>
      </c>
      <c s="37">
        <v>2</v>
      </c>
      <c s="36">
        <v>0.0001</v>
      </c>
      <c s="36">
        <f>ROUND(G105*H105,6)</f>
      </c>
      <c r="L105" s="38">
        <v>0</v>
      </c>
      <c s="32">
        <f>ROUND(ROUND(L105,2)*ROUND(G105,3),2)</f>
      </c>
      <c s="36" t="s">
        <v>294</v>
      </c>
      <c>
        <f>(M105*21)/100</f>
      </c>
      <c t="s">
        <v>28</v>
      </c>
    </row>
    <row r="106" spans="1:5" ht="12.75">
      <c r="A106" s="35" t="s">
        <v>56</v>
      </c>
      <c r="E106" s="39" t="s">
        <v>4576</v>
      </c>
    </row>
    <row r="107" spans="1:5" ht="12.75">
      <c r="A107" s="35" t="s">
        <v>57</v>
      </c>
      <c r="E107" s="40" t="s">
        <v>5</v>
      </c>
    </row>
    <row r="108" spans="1:5" ht="12.75">
      <c r="A108" t="s">
        <v>59</v>
      </c>
      <c r="E108" s="39" t="s">
        <v>5</v>
      </c>
    </row>
    <row r="109" spans="1:16" ht="25.5">
      <c r="A109" t="s">
        <v>50</v>
      </c>
      <c s="34" t="s">
        <v>170</v>
      </c>
      <c s="34" t="s">
        <v>4577</v>
      </c>
      <c s="35" t="s">
        <v>5</v>
      </c>
      <c s="6" t="s">
        <v>4578</v>
      </c>
      <c s="36" t="s">
        <v>4579</v>
      </c>
      <c s="37">
        <v>0.2</v>
      </c>
      <c s="36">
        <v>0</v>
      </c>
      <c s="36">
        <f>ROUND(G109*H109,6)</f>
      </c>
      <c r="L109" s="38">
        <v>0</v>
      </c>
      <c s="32">
        <f>ROUND(ROUND(L109,2)*ROUND(G109,3),2)</f>
      </c>
      <c s="36" t="s">
        <v>55</v>
      </c>
      <c>
        <f>(M109*21)/100</f>
      </c>
      <c t="s">
        <v>28</v>
      </c>
    </row>
    <row r="110" spans="1:5" ht="25.5">
      <c r="A110" s="35" t="s">
        <v>56</v>
      </c>
      <c r="E110" s="39" t="s">
        <v>4578</v>
      </c>
    </row>
    <row r="111" spans="1:5" ht="12.75">
      <c r="A111" s="35" t="s">
        <v>57</v>
      </c>
      <c r="E111" s="40" t="s">
        <v>4580</v>
      </c>
    </row>
    <row r="112" spans="1:5" ht="38.25">
      <c r="A112" t="s">
        <v>59</v>
      </c>
      <c r="E112" s="39" t="s">
        <v>4581</v>
      </c>
    </row>
    <row r="113" spans="1:16" ht="25.5">
      <c r="A113" t="s">
        <v>50</v>
      </c>
      <c s="34" t="s">
        <v>51</v>
      </c>
      <c s="34" t="s">
        <v>4582</v>
      </c>
      <c s="35" t="s">
        <v>5</v>
      </c>
      <c s="6" t="s">
        <v>4583</v>
      </c>
      <c s="36" t="s">
        <v>4579</v>
      </c>
      <c s="37">
        <v>0.2</v>
      </c>
      <c s="36">
        <v>0</v>
      </c>
      <c s="36">
        <f>ROUND(G113*H113,6)</f>
      </c>
      <c r="L113" s="38">
        <v>0</v>
      </c>
      <c s="32">
        <f>ROUND(ROUND(L113,2)*ROUND(G113,3),2)</f>
      </c>
      <c s="36" t="s">
        <v>55</v>
      </c>
      <c>
        <f>(M113*21)/100</f>
      </c>
      <c t="s">
        <v>28</v>
      </c>
    </row>
    <row r="114" spans="1:5" ht="25.5">
      <c r="A114" s="35" t="s">
        <v>56</v>
      </c>
      <c r="E114" s="39" t="s">
        <v>4583</v>
      </c>
    </row>
    <row r="115" spans="1:5" ht="12.75">
      <c r="A115" s="35" t="s">
        <v>57</v>
      </c>
      <c r="E115" s="40" t="s">
        <v>4580</v>
      </c>
    </row>
    <row r="116" spans="1:5" ht="63.75">
      <c r="A116" t="s">
        <v>59</v>
      </c>
      <c r="E116" s="39" t="s">
        <v>4584</v>
      </c>
    </row>
    <row r="117" spans="1:16" ht="12.75">
      <c r="A117" t="s">
        <v>50</v>
      </c>
      <c s="34" t="s">
        <v>255</v>
      </c>
      <c s="34" t="s">
        <v>4585</v>
      </c>
      <c s="35" t="s">
        <v>5</v>
      </c>
      <c s="6" t="s">
        <v>4586</v>
      </c>
      <c s="36" t="s">
        <v>110</v>
      </c>
      <c s="37">
        <v>2</v>
      </c>
      <c s="36">
        <v>0</v>
      </c>
      <c s="36">
        <f>ROUND(G117*H117,6)</f>
      </c>
      <c r="L117" s="38">
        <v>0</v>
      </c>
      <c s="32">
        <f>ROUND(ROUND(L117,2)*ROUND(G117,3),2)</f>
      </c>
      <c s="36" t="s">
        <v>55</v>
      </c>
      <c>
        <f>(M117*21)/100</f>
      </c>
      <c t="s">
        <v>28</v>
      </c>
    </row>
    <row r="118" spans="1:5" ht="12.75">
      <c r="A118" s="35" t="s">
        <v>56</v>
      </c>
      <c r="E118" s="39" t="s">
        <v>4586</v>
      </c>
    </row>
    <row r="119" spans="1:5" ht="12.75">
      <c r="A119" s="35" t="s">
        <v>57</v>
      </c>
      <c r="E119" s="40" t="s">
        <v>415</v>
      </c>
    </row>
    <row r="120" spans="1:5" ht="38.25">
      <c r="A120" t="s">
        <v>59</v>
      </c>
      <c r="E120" s="39" t="s">
        <v>4581</v>
      </c>
    </row>
    <row r="121" spans="1:16" ht="12.75">
      <c r="A121" t="s">
        <v>50</v>
      </c>
      <c s="34" t="s">
        <v>260</v>
      </c>
      <c s="34" t="s">
        <v>4587</v>
      </c>
      <c s="35" t="s">
        <v>5</v>
      </c>
      <c s="6" t="s">
        <v>4588</v>
      </c>
      <c s="36" t="s">
        <v>110</v>
      </c>
      <c s="37">
        <v>2</v>
      </c>
      <c s="36">
        <v>0</v>
      </c>
      <c s="36">
        <f>ROUND(G121*H121,6)</f>
      </c>
      <c r="L121" s="38">
        <v>0</v>
      </c>
      <c s="32">
        <f>ROUND(ROUND(L121,2)*ROUND(G121,3),2)</f>
      </c>
      <c s="36" t="s">
        <v>55</v>
      </c>
      <c>
        <f>(M121*21)/100</f>
      </c>
      <c t="s">
        <v>28</v>
      </c>
    </row>
    <row r="122" spans="1:5" ht="12.75">
      <c r="A122" s="35" t="s">
        <v>56</v>
      </c>
      <c r="E122" s="39" t="s">
        <v>4588</v>
      </c>
    </row>
    <row r="123" spans="1:5" ht="12.75">
      <c r="A123" s="35" t="s">
        <v>57</v>
      </c>
      <c r="E123" s="40" t="s">
        <v>415</v>
      </c>
    </row>
    <row r="124" spans="1:5" ht="63.75">
      <c r="A124" t="s">
        <v>59</v>
      </c>
      <c r="E124" s="39" t="s">
        <v>4584</v>
      </c>
    </row>
    <row r="125" spans="1:16" ht="25.5">
      <c r="A125" t="s">
        <v>50</v>
      </c>
      <c s="34" t="s">
        <v>264</v>
      </c>
      <c s="34" t="s">
        <v>4589</v>
      </c>
      <c s="35" t="s">
        <v>5</v>
      </c>
      <c s="6" t="s">
        <v>4590</v>
      </c>
      <c s="36" t="s">
        <v>110</v>
      </c>
      <c s="37">
        <v>1</v>
      </c>
      <c s="36">
        <v>0</v>
      </c>
      <c s="36">
        <f>ROUND(G125*H125,6)</f>
      </c>
      <c r="L125" s="38">
        <v>0</v>
      </c>
      <c s="32">
        <f>ROUND(ROUND(L125,2)*ROUND(G125,3),2)</f>
      </c>
      <c s="36" t="s">
        <v>55</v>
      </c>
      <c>
        <f>(M125*21)/100</f>
      </c>
      <c t="s">
        <v>28</v>
      </c>
    </row>
    <row r="126" spans="1:5" ht="25.5">
      <c r="A126" s="35" t="s">
        <v>56</v>
      </c>
      <c r="E126" s="39" t="s">
        <v>4590</v>
      </c>
    </row>
    <row r="127" spans="1:5" ht="12.75">
      <c r="A127" s="35" t="s">
        <v>57</v>
      </c>
      <c r="E127" s="40" t="s">
        <v>58</v>
      </c>
    </row>
    <row r="128" spans="1:5" ht="38.25">
      <c r="A128" t="s">
        <v>59</v>
      </c>
      <c r="E128" s="39" t="s">
        <v>4581</v>
      </c>
    </row>
    <row r="129" spans="1:16" ht="25.5">
      <c r="A129" t="s">
        <v>50</v>
      </c>
      <c s="34" t="s">
        <v>270</v>
      </c>
      <c s="34" t="s">
        <v>4591</v>
      </c>
      <c s="35" t="s">
        <v>5</v>
      </c>
      <c s="6" t="s">
        <v>4592</v>
      </c>
      <c s="36" t="s">
        <v>110</v>
      </c>
      <c s="37">
        <v>1</v>
      </c>
      <c s="36">
        <v>0</v>
      </c>
      <c s="36">
        <f>ROUND(G129*H129,6)</f>
      </c>
      <c r="L129" s="38">
        <v>0</v>
      </c>
      <c s="32">
        <f>ROUND(ROUND(L129,2)*ROUND(G129,3),2)</f>
      </c>
      <c s="36" t="s">
        <v>55</v>
      </c>
      <c>
        <f>(M129*21)/100</f>
      </c>
      <c t="s">
        <v>28</v>
      </c>
    </row>
    <row r="130" spans="1:5" ht="25.5">
      <c r="A130" s="35" t="s">
        <v>56</v>
      </c>
      <c r="E130" s="39" t="s">
        <v>4592</v>
      </c>
    </row>
    <row r="131" spans="1:5" ht="12.75">
      <c r="A131" s="35" t="s">
        <v>57</v>
      </c>
      <c r="E131" s="40" t="s">
        <v>58</v>
      </c>
    </row>
    <row r="132" spans="1:5" ht="63.75">
      <c r="A132" t="s">
        <v>59</v>
      </c>
      <c r="E132" s="39" t="s">
        <v>4584</v>
      </c>
    </row>
    <row r="133" spans="1:13" ht="12.75">
      <c r="A133" t="s">
        <v>47</v>
      </c>
      <c r="C133" s="31" t="s">
        <v>105</v>
      </c>
      <c r="E133" s="33" t="s">
        <v>4593</v>
      </c>
      <c r="J133" s="32">
        <f>0</f>
      </c>
      <c s="32">
        <f>0</f>
      </c>
      <c s="32">
        <f>0+L134+L138+L142+L146+L150+L154+L158+L162+L166+L170+L174+L178+L182+L186+L190+L194+L198+L202+L206+L210</f>
      </c>
      <c s="32">
        <f>0+M134+M138+M142+M146+M150+M154+M158+M162+M166+M170+M174+M178+M182+M186+M190+M194+M198+M202+M206+M210</f>
      </c>
    </row>
    <row r="134" spans="1:16" ht="25.5">
      <c r="A134" t="s">
        <v>50</v>
      </c>
      <c s="34" t="s">
        <v>275</v>
      </c>
      <c s="34" t="s">
        <v>4594</v>
      </c>
      <c s="35" t="s">
        <v>5</v>
      </c>
      <c s="6" t="s">
        <v>4595</v>
      </c>
      <c s="36" t="s">
        <v>110</v>
      </c>
      <c s="37">
        <v>1</v>
      </c>
      <c s="36">
        <v>0</v>
      </c>
      <c s="36">
        <f>ROUND(G134*H134,6)</f>
      </c>
      <c r="L134" s="38">
        <v>0</v>
      </c>
      <c s="32">
        <f>ROUND(ROUND(L134,2)*ROUND(G134,3),2)</f>
      </c>
      <c s="36" t="s">
        <v>55</v>
      </c>
      <c>
        <f>(M134*21)/100</f>
      </c>
      <c t="s">
        <v>28</v>
      </c>
    </row>
    <row r="135" spans="1:5" ht="25.5">
      <c r="A135" s="35" t="s">
        <v>56</v>
      </c>
      <c r="E135" s="39" t="s">
        <v>4595</v>
      </c>
    </row>
    <row r="136" spans="1:5" ht="12.75">
      <c r="A136" s="35" t="s">
        <v>57</v>
      </c>
      <c r="E136" s="40" t="s">
        <v>58</v>
      </c>
    </row>
    <row r="137" spans="1:5" ht="63.75">
      <c r="A137" t="s">
        <v>59</v>
      </c>
      <c r="E137" s="39" t="s">
        <v>4596</v>
      </c>
    </row>
    <row r="138" spans="1:16" ht="25.5">
      <c r="A138" t="s">
        <v>50</v>
      </c>
      <c s="34" t="s">
        <v>279</v>
      </c>
      <c s="34" t="s">
        <v>4550</v>
      </c>
      <c s="35" t="s">
        <v>5</v>
      </c>
      <c s="6" t="s">
        <v>4551</v>
      </c>
      <c s="36" t="s">
        <v>1327</v>
      </c>
      <c s="37">
        <v>1</v>
      </c>
      <c s="36">
        <v>0</v>
      </c>
      <c s="36">
        <f>ROUND(G138*H138,6)</f>
      </c>
      <c r="L138" s="38">
        <v>0</v>
      </c>
      <c s="32">
        <f>ROUND(ROUND(L138,2)*ROUND(G138,3),2)</f>
      </c>
      <c s="36" t="s">
        <v>294</v>
      </c>
      <c>
        <f>(M138*21)/100</f>
      </c>
      <c t="s">
        <v>28</v>
      </c>
    </row>
    <row r="139" spans="1:5" ht="25.5">
      <c r="A139" s="35" t="s">
        <v>56</v>
      </c>
      <c r="E139" s="39" t="s">
        <v>4551</v>
      </c>
    </row>
    <row r="140" spans="1:5" ht="12.75">
      <c r="A140" s="35" t="s">
        <v>57</v>
      </c>
      <c r="E140" s="40" t="s">
        <v>58</v>
      </c>
    </row>
    <row r="141" spans="1:5" ht="12.75">
      <c r="A141" t="s">
        <v>59</v>
      </c>
      <c r="E141" s="39" t="s">
        <v>5</v>
      </c>
    </row>
    <row r="142" spans="1:16" ht="12.75">
      <c r="A142" t="s">
        <v>50</v>
      </c>
      <c s="34" t="s">
        <v>284</v>
      </c>
      <c s="34" t="s">
        <v>4552</v>
      </c>
      <c s="35" t="s">
        <v>5</v>
      </c>
      <c s="6" t="s">
        <v>4553</v>
      </c>
      <c s="36" t="s">
        <v>1327</v>
      </c>
      <c s="37">
        <v>3</v>
      </c>
      <c s="36">
        <v>0</v>
      </c>
      <c s="36">
        <f>ROUND(G142*H142,6)</f>
      </c>
      <c r="L142" s="38">
        <v>0</v>
      </c>
      <c s="32">
        <f>ROUND(ROUND(L142,2)*ROUND(G142,3),2)</f>
      </c>
      <c s="36" t="s">
        <v>294</v>
      </c>
      <c>
        <f>(M142*21)/100</f>
      </c>
      <c t="s">
        <v>28</v>
      </c>
    </row>
    <row r="143" spans="1:5" ht="12.75">
      <c r="A143" s="35" t="s">
        <v>56</v>
      </c>
      <c r="E143" s="39" t="s">
        <v>4553</v>
      </c>
    </row>
    <row r="144" spans="1:5" ht="12.75">
      <c r="A144" s="35" t="s">
        <v>57</v>
      </c>
      <c r="E144" s="40" t="s">
        <v>248</v>
      </c>
    </row>
    <row r="145" spans="1:5" ht="12.75">
      <c r="A145" t="s">
        <v>59</v>
      </c>
      <c r="E145" s="39" t="s">
        <v>5</v>
      </c>
    </row>
    <row r="146" spans="1:16" ht="25.5">
      <c r="A146" t="s">
        <v>50</v>
      </c>
      <c s="34" t="s">
        <v>287</v>
      </c>
      <c s="34" t="s">
        <v>4554</v>
      </c>
      <c s="35" t="s">
        <v>5</v>
      </c>
      <c s="6" t="s">
        <v>4555</v>
      </c>
      <c s="36" t="s">
        <v>1327</v>
      </c>
      <c s="37">
        <v>7</v>
      </c>
      <c s="36">
        <v>0</v>
      </c>
      <c s="36">
        <f>ROUND(G146*H146,6)</f>
      </c>
      <c r="L146" s="38">
        <v>0</v>
      </c>
      <c s="32">
        <f>ROUND(ROUND(L146,2)*ROUND(G146,3),2)</f>
      </c>
      <c s="36" t="s">
        <v>294</v>
      </c>
      <c>
        <f>(M146*21)/100</f>
      </c>
      <c t="s">
        <v>28</v>
      </c>
    </row>
    <row r="147" spans="1:5" ht="25.5">
      <c r="A147" s="35" t="s">
        <v>56</v>
      </c>
      <c r="E147" s="39" t="s">
        <v>4555</v>
      </c>
    </row>
    <row r="148" spans="1:5" ht="12.75">
      <c r="A148" s="35" t="s">
        <v>57</v>
      </c>
      <c r="E148" s="40" t="s">
        <v>216</v>
      </c>
    </row>
    <row r="149" spans="1:5" ht="12.75">
      <c r="A149" t="s">
        <v>59</v>
      </c>
      <c r="E149" s="39" t="s">
        <v>5</v>
      </c>
    </row>
    <row r="150" spans="1:16" ht="25.5">
      <c r="A150" t="s">
        <v>50</v>
      </c>
      <c s="34" t="s">
        <v>291</v>
      </c>
      <c s="34" t="s">
        <v>4559</v>
      </c>
      <c s="35" t="s">
        <v>5</v>
      </c>
      <c s="6" t="s">
        <v>4560</v>
      </c>
      <c s="36" t="s">
        <v>267</v>
      </c>
      <c s="37">
        <v>2</v>
      </c>
      <c s="36">
        <v>0</v>
      </c>
      <c s="36">
        <f>ROUND(G150*H150,6)</f>
      </c>
      <c r="L150" s="38">
        <v>0</v>
      </c>
      <c s="32">
        <f>ROUND(ROUND(L150,2)*ROUND(G150,3),2)</f>
      </c>
      <c s="36" t="s">
        <v>294</v>
      </c>
      <c>
        <f>(M150*21)/100</f>
      </c>
      <c t="s">
        <v>28</v>
      </c>
    </row>
    <row r="151" spans="1:5" ht="25.5">
      <c r="A151" s="35" t="s">
        <v>56</v>
      </c>
      <c r="E151" s="39" t="s">
        <v>4560</v>
      </c>
    </row>
    <row r="152" spans="1:5" ht="12.75">
      <c r="A152" s="35" t="s">
        <v>57</v>
      </c>
      <c r="E152" s="40" t="s">
        <v>415</v>
      </c>
    </row>
    <row r="153" spans="1:5" ht="12.75">
      <c r="A153" t="s">
        <v>59</v>
      </c>
      <c r="E153" s="39" t="s">
        <v>5</v>
      </c>
    </row>
    <row r="154" spans="1:16" ht="12.75">
      <c r="A154" t="s">
        <v>50</v>
      </c>
      <c s="34" t="s">
        <v>295</v>
      </c>
      <c s="34" t="s">
        <v>4562</v>
      </c>
      <c s="35" t="s">
        <v>5</v>
      </c>
      <c s="6" t="s">
        <v>4563</v>
      </c>
      <c s="36" t="s">
        <v>267</v>
      </c>
      <c s="37">
        <v>2.4</v>
      </c>
      <c s="36">
        <v>0.0028</v>
      </c>
      <c s="36">
        <f>ROUND(G154*H154,6)</f>
      </c>
      <c r="L154" s="38">
        <v>0</v>
      </c>
      <c s="32">
        <f>ROUND(ROUND(L154,2)*ROUND(G154,3),2)</f>
      </c>
      <c s="36" t="s">
        <v>294</v>
      </c>
      <c>
        <f>(M154*21)/100</f>
      </c>
      <c t="s">
        <v>28</v>
      </c>
    </row>
    <row r="155" spans="1:5" ht="12.75">
      <c r="A155" s="35" t="s">
        <v>56</v>
      </c>
      <c r="E155" s="39" t="s">
        <v>4563</v>
      </c>
    </row>
    <row r="156" spans="1:5" ht="12.75">
      <c r="A156" s="35" t="s">
        <v>57</v>
      </c>
      <c r="E156" s="40" t="s">
        <v>4597</v>
      </c>
    </row>
    <row r="157" spans="1:5" ht="12.75">
      <c r="A157" t="s">
        <v>59</v>
      </c>
      <c r="E157" s="39" t="s">
        <v>5</v>
      </c>
    </row>
    <row r="158" spans="1:16" ht="25.5">
      <c r="A158" t="s">
        <v>50</v>
      </c>
      <c s="34" t="s">
        <v>298</v>
      </c>
      <c s="34" t="s">
        <v>4559</v>
      </c>
      <c s="35" t="s">
        <v>62</v>
      </c>
      <c s="6" t="s">
        <v>4560</v>
      </c>
      <c s="36" t="s">
        <v>267</v>
      </c>
      <c s="37">
        <v>8.5</v>
      </c>
      <c s="36">
        <v>0</v>
      </c>
      <c s="36">
        <f>ROUND(G158*H158,6)</f>
      </c>
      <c r="L158" s="38">
        <v>0</v>
      </c>
      <c s="32">
        <f>ROUND(ROUND(L158,2)*ROUND(G158,3),2)</f>
      </c>
      <c s="36" t="s">
        <v>294</v>
      </c>
      <c>
        <f>(M158*21)/100</f>
      </c>
      <c t="s">
        <v>28</v>
      </c>
    </row>
    <row r="159" spans="1:5" ht="25.5">
      <c r="A159" s="35" t="s">
        <v>56</v>
      </c>
      <c r="E159" s="39" t="s">
        <v>4560</v>
      </c>
    </row>
    <row r="160" spans="1:5" ht="12.75">
      <c r="A160" s="35" t="s">
        <v>57</v>
      </c>
      <c r="E160" s="40" t="s">
        <v>4598</v>
      </c>
    </row>
    <row r="161" spans="1:5" ht="12.75">
      <c r="A161" t="s">
        <v>59</v>
      </c>
      <c r="E161" s="39" t="s">
        <v>5</v>
      </c>
    </row>
    <row r="162" spans="1:16" ht="12.75">
      <c r="A162" t="s">
        <v>50</v>
      </c>
      <c s="34" t="s">
        <v>302</v>
      </c>
      <c s="34" t="s">
        <v>4562</v>
      </c>
      <c s="35" t="s">
        <v>62</v>
      </c>
      <c s="6" t="s">
        <v>4563</v>
      </c>
      <c s="36" t="s">
        <v>267</v>
      </c>
      <c s="37">
        <v>10.2</v>
      </c>
      <c s="36">
        <v>0.0028</v>
      </c>
      <c s="36">
        <f>ROUND(G162*H162,6)</f>
      </c>
      <c r="L162" s="38">
        <v>0</v>
      </c>
      <c s="32">
        <f>ROUND(ROUND(L162,2)*ROUND(G162,3),2)</f>
      </c>
      <c s="36" t="s">
        <v>294</v>
      </c>
      <c>
        <f>(M162*21)/100</f>
      </c>
      <c t="s">
        <v>28</v>
      </c>
    </row>
    <row r="163" spans="1:5" ht="12.75">
      <c r="A163" s="35" t="s">
        <v>56</v>
      </c>
      <c r="E163" s="39" t="s">
        <v>4563</v>
      </c>
    </row>
    <row r="164" spans="1:5" ht="12.75">
      <c r="A164" s="35" t="s">
        <v>57</v>
      </c>
      <c r="E164" s="40" t="s">
        <v>4599</v>
      </c>
    </row>
    <row r="165" spans="1:5" ht="12.75">
      <c r="A165" t="s">
        <v>59</v>
      </c>
      <c r="E165" s="39" t="s">
        <v>5</v>
      </c>
    </row>
    <row r="166" spans="1:16" ht="25.5">
      <c r="A166" t="s">
        <v>50</v>
      </c>
      <c s="34" t="s">
        <v>306</v>
      </c>
      <c s="34" t="s">
        <v>4600</v>
      </c>
      <c s="35" t="s">
        <v>5</v>
      </c>
      <c s="6" t="s">
        <v>4601</v>
      </c>
      <c s="36" t="s">
        <v>1327</v>
      </c>
      <c s="37">
        <v>1</v>
      </c>
      <c s="36">
        <v>0</v>
      </c>
      <c s="36">
        <f>ROUND(G166*H166,6)</f>
      </c>
      <c r="L166" s="38">
        <v>0</v>
      </c>
      <c s="32">
        <f>ROUND(ROUND(L166,2)*ROUND(G166,3),2)</f>
      </c>
      <c s="36" t="s">
        <v>294</v>
      </c>
      <c>
        <f>(M166*21)/100</f>
      </c>
      <c t="s">
        <v>28</v>
      </c>
    </row>
    <row r="167" spans="1:5" ht="25.5">
      <c r="A167" s="35" t="s">
        <v>56</v>
      </c>
      <c r="E167" s="39" t="s">
        <v>4601</v>
      </c>
    </row>
    <row r="168" spans="1:5" ht="12.75">
      <c r="A168" s="35" t="s">
        <v>57</v>
      </c>
      <c r="E168" s="40" t="s">
        <v>58</v>
      </c>
    </row>
    <row r="169" spans="1:5" ht="12.75">
      <c r="A169" t="s">
        <v>59</v>
      </c>
      <c r="E169" s="39" t="s">
        <v>5</v>
      </c>
    </row>
    <row r="170" spans="1:16" ht="12.75">
      <c r="A170" t="s">
        <v>50</v>
      </c>
      <c s="34" t="s">
        <v>310</v>
      </c>
      <c s="34" t="s">
        <v>4602</v>
      </c>
      <c s="35" t="s">
        <v>5</v>
      </c>
      <c s="6" t="s">
        <v>4603</v>
      </c>
      <c s="36" t="s">
        <v>1327</v>
      </c>
      <c s="37">
        <v>1</v>
      </c>
      <c s="36">
        <v>0.0011</v>
      </c>
      <c s="36">
        <f>ROUND(G170*H170,6)</f>
      </c>
      <c r="L170" s="38">
        <v>0</v>
      </c>
      <c s="32">
        <f>ROUND(ROUND(L170,2)*ROUND(G170,3),2)</f>
      </c>
      <c s="36" t="s">
        <v>294</v>
      </c>
      <c>
        <f>(M170*21)/100</f>
      </c>
      <c t="s">
        <v>28</v>
      </c>
    </row>
    <row r="171" spans="1:5" ht="12.75">
      <c r="A171" s="35" t="s">
        <v>56</v>
      </c>
      <c r="E171" s="39" t="s">
        <v>4603</v>
      </c>
    </row>
    <row r="172" spans="1:5" ht="12.75">
      <c r="A172" s="35" t="s">
        <v>57</v>
      </c>
      <c r="E172" s="40" t="s">
        <v>5</v>
      </c>
    </row>
    <row r="173" spans="1:5" ht="12.75">
      <c r="A173" t="s">
        <v>59</v>
      </c>
      <c r="E173" s="39" t="s">
        <v>5</v>
      </c>
    </row>
    <row r="174" spans="1:16" ht="25.5">
      <c r="A174" t="s">
        <v>50</v>
      </c>
      <c s="34" t="s">
        <v>314</v>
      </c>
      <c s="34" t="s">
        <v>4604</v>
      </c>
      <c s="35" t="s">
        <v>5</v>
      </c>
      <c s="6" t="s">
        <v>4570</v>
      </c>
      <c s="36" t="s">
        <v>110</v>
      </c>
      <c s="37">
        <v>7</v>
      </c>
      <c s="36">
        <v>0</v>
      </c>
      <c s="36">
        <f>ROUND(G174*H174,6)</f>
      </c>
      <c r="L174" s="38">
        <v>0</v>
      </c>
      <c s="32">
        <f>ROUND(ROUND(L174,2)*ROUND(G174,3),2)</f>
      </c>
      <c s="36" t="s">
        <v>55</v>
      </c>
      <c>
        <f>(M174*21)/100</f>
      </c>
      <c t="s">
        <v>28</v>
      </c>
    </row>
    <row r="175" spans="1:5" ht="25.5">
      <c r="A175" s="35" t="s">
        <v>56</v>
      </c>
      <c r="E175" s="39" t="s">
        <v>4570</v>
      </c>
    </row>
    <row r="176" spans="1:5" ht="12.75">
      <c r="A176" s="35" t="s">
        <v>57</v>
      </c>
      <c r="E176" s="40" t="s">
        <v>216</v>
      </c>
    </row>
    <row r="177" spans="1:5" ht="63.75">
      <c r="A177" t="s">
        <v>59</v>
      </c>
      <c r="E177" s="39" t="s">
        <v>4605</v>
      </c>
    </row>
    <row r="178" spans="1:16" ht="12.75">
      <c r="A178" t="s">
        <v>50</v>
      </c>
      <c s="34" t="s">
        <v>318</v>
      </c>
      <c s="34" t="s">
        <v>4606</v>
      </c>
      <c s="35" t="s">
        <v>5</v>
      </c>
      <c s="6" t="s">
        <v>4607</v>
      </c>
      <c s="36" t="s">
        <v>110</v>
      </c>
      <c s="37">
        <v>2</v>
      </c>
      <c s="36">
        <v>0</v>
      </c>
      <c s="36">
        <f>ROUND(G178*H178,6)</f>
      </c>
      <c r="L178" s="38">
        <v>0</v>
      </c>
      <c s="32">
        <f>ROUND(ROUND(L178,2)*ROUND(G178,3),2)</f>
      </c>
      <c s="36" t="s">
        <v>55</v>
      </c>
      <c>
        <f>(M178*21)/100</f>
      </c>
      <c t="s">
        <v>28</v>
      </c>
    </row>
    <row r="179" spans="1:5" ht="12.75">
      <c r="A179" s="35" t="s">
        <v>56</v>
      </c>
      <c r="E179" s="39" t="s">
        <v>4607</v>
      </c>
    </row>
    <row r="180" spans="1:5" ht="12.75">
      <c r="A180" s="35" t="s">
        <v>57</v>
      </c>
      <c r="E180" s="40" t="s">
        <v>415</v>
      </c>
    </row>
    <row r="181" spans="1:5" ht="102">
      <c r="A181" t="s">
        <v>59</v>
      </c>
      <c r="E181" s="39" t="s">
        <v>4608</v>
      </c>
    </row>
    <row r="182" spans="1:16" ht="12.75">
      <c r="A182" t="s">
        <v>50</v>
      </c>
      <c s="34" t="s">
        <v>324</v>
      </c>
      <c s="34" t="s">
        <v>4575</v>
      </c>
      <c s="35" t="s">
        <v>5</v>
      </c>
      <c s="6" t="s">
        <v>4576</v>
      </c>
      <c s="36" t="s">
        <v>1327</v>
      </c>
      <c s="37">
        <v>2</v>
      </c>
      <c s="36">
        <v>0.0001</v>
      </c>
      <c s="36">
        <f>ROUND(G182*H182,6)</f>
      </c>
      <c r="L182" s="38">
        <v>0</v>
      </c>
      <c s="32">
        <f>ROUND(ROUND(L182,2)*ROUND(G182,3),2)</f>
      </c>
      <c s="36" t="s">
        <v>294</v>
      </c>
      <c>
        <f>(M182*21)/100</f>
      </c>
      <c t="s">
        <v>28</v>
      </c>
    </row>
    <row r="183" spans="1:5" ht="12.75">
      <c r="A183" s="35" t="s">
        <v>56</v>
      </c>
      <c r="E183" s="39" t="s">
        <v>4576</v>
      </c>
    </row>
    <row r="184" spans="1:5" ht="12.75">
      <c r="A184" s="35" t="s">
        <v>57</v>
      </c>
      <c r="E184" s="40" t="s">
        <v>415</v>
      </c>
    </row>
    <row r="185" spans="1:5" ht="12.75">
      <c r="A185" t="s">
        <v>59</v>
      </c>
      <c r="E185" s="39" t="s">
        <v>5</v>
      </c>
    </row>
    <row r="186" spans="1:16" ht="12.75">
      <c r="A186" t="s">
        <v>50</v>
      </c>
      <c s="34" t="s">
        <v>328</v>
      </c>
      <c s="34" t="s">
        <v>4609</v>
      </c>
      <c s="35" t="s">
        <v>5</v>
      </c>
      <c s="6" t="s">
        <v>4610</v>
      </c>
      <c s="36" t="s">
        <v>110</v>
      </c>
      <c s="37">
        <v>3</v>
      </c>
      <c s="36">
        <v>0</v>
      </c>
      <c s="36">
        <f>ROUND(G186*H186,6)</f>
      </c>
      <c r="L186" s="38">
        <v>0</v>
      </c>
      <c s="32">
        <f>ROUND(ROUND(L186,2)*ROUND(G186,3),2)</f>
      </c>
      <c s="36" t="s">
        <v>55</v>
      </c>
      <c>
        <f>(M186*21)/100</f>
      </c>
      <c t="s">
        <v>28</v>
      </c>
    </row>
    <row r="187" spans="1:5" ht="12.75">
      <c r="A187" s="35" t="s">
        <v>56</v>
      </c>
      <c r="E187" s="39" t="s">
        <v>4610</v>
      </c>
    </row>
    <row r="188" spans="1:5" ht="12.75">
      <c r="A188" s="35" t="s">
        <v>57</v>
      </c>
      <c r="E188" s="40" t="s">
        <v>248</v>
      </c>
    </row>
    <row r="189" spans="1:5" ht="102">
      <c r="A189" t="s">
        <v>59</v>
      </c>
      <c r="E189" s="39" t="s">
        <v>4611</v>
      </c>
    </row>
    <row r="190" spans="1:16" ht="25.5">
      <c r="A190" t="s">
        <v>50</v>
      </c>
      <c s="34" t="s">
        <v>332</v>
      </c>
      <c s="34" t="s">
        <v>4577</v>
      </c>
      <c s="35" t="s">
        <v>5</v>
      </c>
      <c s="6" t="s">
        <v>4578</v>
      </c>
      <c s="36" t="s">
        <v>4579</v>
      </c>
      <c s="37">
        <v>0.2</v>
      </c>
      <c s="36">
        <v>0</v>
      </c>
      <c s="36">
        <f>ROUND(G190*H190,6)</f>
      </c>
      <c r="L190" s="38">
        <v>0</v>
      </c>
      <c s="32">
        <f>ROUND(ROUND(L190,2)*ROUND(G190,3),2)</f>
      </c>
      <c s="36" t="s">
        <v>55</v>
      </c>
      <c>
        <f>(M190*21)/100</f>
      </c>
      <c t="s">
        <v>28</v>
      </c>
    </row>
    <row r="191" spans="1:5" ht="25.5">
      <c r="A191" s="35" t="s">
        <v>56</v>
      </c>
      <c r="E191" s="39" t="s">
        <v>4578</v>
      </c>
    </row>
    <row r="192" spans="1:5" ht="12.75">
      <c r="A192" s="35" t="s">
        <v>57</v>
      </c>
      <c r="E192" s="40" t="s">
        <v>4580</v>
      </c>
    </row>
    <row r="193" spans="1:5" ht="63.75">
      <c r="A193" t="s">
        <v>59</v>
      </c>
      <c r="E193" s="39" t="s">
        <v>4584</v>
      </c>
    </row>
    <row r="194" spans="1:16" ht="25.5">
      <c r="A194" t="s">
        <v>50</v>
      </c>
      <c s="34" t="s">
        <v>336</v>
      </c>
      <c s="34" t="s">
        <v>4582</v>
      </c>
      <c s="35" t="s">
        <v>5</v>
      </c>
      <c s="6" t="s">
        <v>4583</v>
      </c>
      <c s="36" t="s">
        <v>4579</v>
      </c>
      <c s="37">
        <v>0.2</v>
      </c>
      <c s="36">
        <v>0</v>
      </c>
      <c s="36">
        <f>ROUND(G194*H194,6)</f>
      </c>
      <c r="L194" s="38">
        <v>0</v>
      </c>
      <c s="32">
        <f>ROUND(ROUND(L194,2)*ROUND(G194,3),2)</f>
      </c>
      <c s="36" t="s">
        <v>55</v>
      </c>
      <c>
        <f>(M194*21)/100</f>
      </c>
      <c t="s">
        <v>28</v>
      </c>
    </row>
    <row r="195" spans="1:5" ht="25.5">
      <c r="A195" s="35" t="s">
        <v>56</v>
      </c>
      <c r="E195" s="39" t="s">
        <v>4583</v>
      </c>
    </row>
    <row r="196" spans="1:5" ht="12.75">
      <c r="A196" s="35" t="s">
        <v>57</v>
      </c>
      <c r="E196" s="40" t="s">
        <v>4580</v>
      </c>
    </row>
    <row r="197" spans="1:5" ht="63.75">
      <c r="A197" t="s">
        <v>59</v>
      </c>
      <c r="E197" s="39" t="s">
        <v>4584</v>
      </c>
    </row>
    <row r="198" spans="1:16" ht="12.75">
      <c r="A198" t="s">
        <v>50</v>
      </c>
      <c s="34" t="s">
        <v>339</v>
      </c>
      <c s="34" t="s">
        <v>4585</v>
      </c>
      <c s="35" t="s">
        <v>5</v>
      </c>
      <c s="6" t="s">
        <v>4586</v>
      </c>
      <c s="36" t="s">
        <v>110</v>
      </c>
      <c s="37">
        <v>2</v>
      </c>
      <c s="36">
        <v>0</v>
      </c>
      <c s="36">
        <f>ROUND(G198*H198,6)</f>
      </c>
      <c r="L198" s="38">
        <v>0</v>
      </c>
      <c s="32">
        <f>ROUND(ROUND(L198,2)*ROUND(G198,3),2)</f>
      </c>
      <c s="36" t="s">
        <v>55</v>
      </c>
      <c>
        <f>(M198*21)/100</f>
      </c>
      <c t="s">
        <v>28</v>
      </c>
    </row>
    <row r="199" spans="1:5" ht="12.75">
      <c r="A199" s="35" t="s">
        <v>56</v>
      </c>
      <c r="E199" s="39" t="s">
        <v>4586</v>
      </c>
    </row>
    <row r="200" spans="1:5" ht="12.75">
      <c r="A200" s="35" t="s">
        <v>57</v>
      </c>
      <c r="E200" s="40" t="s">
        <v>415</v>
      </c>
    </row>
    <row r="201" spans="1:5" ht="38.25">
      <c r="A201" t="s">
        <v>59</v>
      </c>
      <c r="E201" s="39" t="s">
        <v>4581</v>
      </c>
    </row>
    <row r="202" spans="1:16" ht="12.75">
      <c r="A202" t="s">
        <v>50</v>
      </c>
      <c s="34" t="s">
        <v>343</v>
      </c>
      <c s="34" t="s">
        <v>4587</v>
      </c>
      <c s="35" t="s">
        <v>5</v>
      </c>
      <c s="6" t="s">
        <v>4588</v>
      </c>
      <c s="36" t="s">
        <v>110</v>
      </c>
      <c s="37">
        <v>2</v>
      </c>
      <c s="36">
        <v>0</v>
      </c>
      <c s="36">
        <f>ROUND(G202*H202,6)</f>
      </c>
      <c r="L202" s="38">
        <v>0</v>
      </c>
      <c s="32">
        <f>ROUND(ROUND(L202,2)*ROUND(G202,3),2)</f>
      </c>
      <c s="36" t="s">
        <v>55</v>
      </c>
      <c>
        <f>(M202*21)/100</f>
      </c>
      <c t="s">
        <v>28</v>
      </c>
    </row>
    <row r="203" spans="1:5" ht="12.75">
      <c r="A203" s="35" t="s">
        <v>56</v>
      </c>
      <c r="E203" s="39" t="s">
        <v>4588</v>
      </c>
    </row>
    <row r="204" spans="1:5" ht="12.75">
      <c r="A204" s="35" t="s">
        <v>57</v>
      </c>
      <c r="E204" s="40" t="s">
        <v>415</v>
      </c>
    </row>
    <row r="205" spans="1:5" ht="63.75">
      <c r="A205" t="s">
        <v>59</v>
      </c>
      <c r="E205" s="39" t="s">
        <v>4584</v>
      </c>
    </row>
    <row r="206" spans="1:16" ht="25.5">
      <c r="A206" t="s">
        <v>50</v>
      </c>
      <c s="34" t="s">
        <v>347</v>
      </c>
      <c s="34" t="s">
        <v>4589</v>
      </c>
      <c s="35" t="s">
        <v>5</v>
      </c>
      <c s="6" t="s">
        <v>4590</v>
      </c>
      <c s="36" t="s">
        <v>110</v>
      </c>
      <c s="37">
        <v>1</v>
      </c>
      <c s="36">
        <v>0</v>
      </c>
      <c s="36">
        <f>ROUND(G206*H206,6)</f>
      </c>
      <c r="L206" s="38">
        <v>0</v>
      </c>
      <c s="32">
        <f>ROUND(ROUND(L206,2)*ROUND(G206,3),2)</f>
      </c>
      <c s="36" t="s">
        <v>55</v>
      </c>
      <c>
        <f>(M206*21)/100</f>
      </c>
      <c t="s">
        <v>28</v>
      </c>
    </row>
    <row r="207" spans="1:5" ht="25.5">
      <c r="A207" s="35" t="s">
        <v>56</v>
      </c>
      <c r="E207" s="39" t="s">
        <v>4590</v>
      </c>
    </row>
    <row r="208" spans="1:5" ht="12.75">
      <c r="A208" s="35" t="s">
        <v>57</v>
      </c>
      <c r="E208" s="40" t="s">
        <v>58</v>
      </c>
    </row>
    <row r="209" spans="1:5" ht="38.25">
      <c r="A209" t="s">
        <v>59</v>
      </c>
      <c r="E209" s="39" t="s">
        <v>4581</v>
      </c>
    </row>
    <row r="210" spans="1:16" ht="25.5">
      <c r="A210" t="s">
        <v>50</v>
      </c>
      <c s="34" t="s">
        <v>351</v>
      </c>
      <c s="34" t="s">
        <v>4591</v>
      </c>
      <c s="35" t="s">
        <v>5</v>
      </c>
      <c s="6" t="s">
        <v>4592</v>
      </c>
      <c s="36" t="s">
        <v>110</v>
      </c>
      <c s="37">
        <v>1</v>
      </c>
      <c s="36">
        <v>0</v>
      </c>
      <c s="36">
        <f>ROUND(G210*H210,6)</f>
      </c>
      <c r="L210" s="38">
        <v>0</v>
      </c>
      <c s="32">
        <f>ROUND(ROUND(L210,2)*ROUND(G210,3),2)</f>
      </c>
      <c s="36" t="s">
        <v>55</v>
      </c>
      <c>
        <f>(M210*21)/100</f>
      </c>
      <c t="s">
        <v>28</v>
      </c>
    </row>
    <row r="211" spans="1:5" ht="25.5">
      <c r="A211" s="35" t="s">
        <v>56</v>
      </c>
      <c r="E211" s="39" t="s">
        <v>4592</v>
      </c>
    </row>
    <row r="212" spans="1:5" ht="12.75">
      <c r="A212" s="35" t="s">
        <v>57</v>
      </c>
      <c r="E212" s="40" t="s">
        <v>58</v>
      </c>
    </row>
    <row r="213" spans="1:5" ht="63.75">
      <c r="A213" t="s">
        <v>59</v>
      </c>
      <c r="E213" s="39" t="s">
        <v>4584</v>
      </c>
    </row>
    <row r="214" spans="1:13" ht="12.75">
      <c r="A214" t="s">
        <v>47</v>
      </c>
      <c r="C214" s="31" t="s">
        <v>231</v>
      </c>
      <c r="E214" s="33" t="s">
        <v>4612</v>
      </c>
      <c r="J214" s="32">
        <f>0</f>
      </c>
      <c s="32">
        <f>0</f>
      </c>
      <c s="32">
        <f>0+L215+L219+L223+L227+L231+L235+L239+L243+L247+L251+L255+L259+L263+L267+L271+L275+L279+L283+L287</f>
      </c>
      <c s="32">
        <f>0+M215+M219+M223+M227+M231+M235+M239+M243+M247+M251+M255+M259+M263+M267+M271+M275+M279+M283+M287</f>
      </c>
    </row>
    <row r="215" spans="1:16" ht="25.5">
      <c r="A215" t="s">
        <v>50</v>
      </c>
      <c s="34" t="s">
        <v>490</v>
      </c>
      <c s="34" t="s">
        <v>4550</v>
      </c>
      <c s="35" t="s">
        <v>5</v>
      </c>
      <c s="6" t="s">
        <v>4551</v>
      </c>
      <c s="36" t="s">
        <v>1327</v>
      </c>
      <c s="37">
        <v>1</v>
      </c>
      <c s="36">
        <v>0</v>
      </c>
      <c s="36">
        <f>ROUND(G215*H215,6)</f>
      </c>
      <c r="L215" s="38">
        <v>0</v>
      </c>
      <c s="32">
        <f>ROUND(ROUND(L215,2)*ROUND(G215,3),2)</f>
      </c>
      <c s="36" t="s">
        <v>294</v>
      </c>
      <c>
        <f>(M215*21)/100</f>
      </c>
      <c t="s">
        <v>28</v>
      </c>
    </row>
    <row r="216" spans="1:5" ht="25.5">
      <c r="A216" s="35" t="s">
        <v>56</v>
      </c>
      <c r="E216" s="39" t="s">
        <v>4551</v>
      </c>
    </row>
    <row r="217" spans="1:5" ht="12.75">
      <c r="A217" s="35" t="s">
        <v>57</v>
      </c>
      <c r="E217" s="40" t="s">
        <v>58</v>
      </c>
    </row>
    <row r="218" spans="1:5" ht="12.75">
      <c r="A218" t="s">
        <v>59</v>
      </c>
      <c r="E218" s="39" t="s">
        <v>5</v>
      </c>
    </row>
    <row r="219" spans="1:16" ht="12.75">
      <c r="A219" t="s">
        <v>50</v>
      </c>
      <c s="34" t="s">
        <v>494</v>
      </c>
      <c s="34" t="s">
        <v>4552</v>
      </c>
      <c s="35" t="s">
        <v>5</v>
      </c>
      <c s="6" t="s">
        <v>4553</v>
      </c>
      <c s="36" t="s">
        <v>1327</v>
      </c>
      <c s="37">
        <v>3</v>
      </c>
      <c s="36">
        <v>0</v>
      </c>
      <c s="36">
        <f>ROUND(G219*H219,6)</f>
      </c>
      <c r="L219" s="38">
        <v>0</v>
      </c>
      <c s="32">
        <f>ROUND(ROUND(L219,2)*ROUND(G219,3),2)</f>
      </c>
      <c s="36" t="s">
        <v>294</v>
      </c>
      <c>
        <f>(M219*21)/100</f>
      </c>
      <c t="s">
        <v>28</v>
      </c>
    </row>
    <row r="220" spans="1:5" ht="12.75">
      <c r="A220" s="35" t="s">
        <v>56</v>
      </c>
      <c r="E220" s="39" t="s">
        <v>4553</v>
      </c>
    </row>
    <row r="221" spans="1:5" ht="12.75">
      <c r="A221" s="35" t="s">
        <v>57</v>
      </c>
      <c r="E221" s="40" t="s">
        <v>248</v>
      </c>
    </row>
    <row r="222" spans="1:5" ht="12.75">
      <c r="A222" t="s">
        <v>59</v>
      </c>
      <c r="E222" s="39" t="s">
        <v>5</v>
      </c>
    </row>
    <row r="223" spans="1:16" ht="25.5">
      <c r="A223" t="s">
        <v>50</v>
      </c>
      <c s="34" t="s">
        <v>498</v>
      </c>
      <c s="34" t="s">
        <v>4559</v>
      </c>
      <c s="35" t="s">
        <v>5</v>
      </c>
      <c s="6" t="s">
        <v>4560</v>
      </c>
      <c s="36" t="s">
        <v>267</v>
      </c>
      <c s="37">
        <v>8</v>
      </c>
      <c s="36">
        <v>0</v>
      </c>
      <c s="36">
        <f>ROUND(G223*H223,6)</f>
      </c>
      <c r="L223" s="38">
        <v>0</v>
      </c>
      <c s="32">
        <f>ROUND(ROUND(L223,2)*ROUND(G223,3),2)</f>
      </c>
      <c s="36" t="s">
        <v>294</v>
      </c>
      <c>
        <f>(M223*21)/100</f>
      </c>
      <c t="s">
        <v>28</v>
      </c>
    </row>
    <row r="224" spans="1:5" ht="25.5">
      <c r="A224" s="35" t="s">
        <v>56</v>
      </c>
      <c r="E224" s="39" t="s">
        <v>4560</v>
      </c>
    </row>
    <row r="225" spans="1:5" ht="12.75">
      <c r="A225" s="35" t="s">
        <v>57</v>
      </c>
      <c r="E225" s="40" t="s">
        <v>322</v>
      </c>
    </row>
    <row r="226" spans="1:5" ht="12.75">
      <c r="A226" t="s">
        <v>59</v>
      </c>
      <c r="E226" s="39" t="s">
        <v>5</v>
      </c>
    </row>
    <row r="227" spans="1:16" ht="25.5">
      <c r="A227" t="s">
        <v>50</v>
      </c>
      <c s="34" t="s">
        <v>502</v>
      </c>
      <c s="34" t="s">
        <v>4600</v>
      </c>
      <c s="35" t="s">
        <v>5</v>
      </c>
      <c s="6" t="s">
        <v>4601</v>
      </c>
      <c s="36" t="s">
        <v>1327</v>
      </c>
      <c s="37">
        <v>1</v>
      </c>
      <c s="36">
        <v>0</v>
      </c>
      <c s="36">
        <f>ROUND(G227*H227,6)</f>
      </c>
      <c r="L227" s="38">
        <v>0</v>
      </c>
      <c s="32">
        <f>ROUND(ROUND(L227,2)*ROUND(G227,3),2)</f>
      </c>
      <c s="36" t="s">
        <v>294</v>
      </c>
      <c>
        <f>(M227*21)/100</f>
      </c>
      <c t="s">
        <v>28</v>
      </c>
    </row>
    <row r="228" spans="1:5" ht="25.5">
      <c r="A228" s="35" t="s">
        <v>56</v>
      </c>
      <c r="E228" s="39" t="s">
        <v>4601</v>
      </c>
    </row>
    <row r="229" spans="1:5" ht="12.75">
      <c r="A229" s="35" t="s">
        <v>57</v>
      </c>
      <c r="E229" s="40" t="s">
        <v>58</v>
      </c>
    </row>
    <row r="230" spans="1:5" ht="12.75">
      <c r="A230" t="s">
        <v>59</v>
      </c>
      <c r="E230" s="39" t="s">
        <v>5</v>
      </c>
    </row>
    <row r="231" spans="1:16" ht="12.75">
      <c r="A231" t="s">
        <v>50</v>
      </c>
      <c s="34" t="s">
        <v>506</v>
      </c>
      <c s="34" t="s">
        <v>4602</v>
      </c>
      <c s="35" t="s">
        <v>5</v>
      </c>
      <c s="6" t="s">
        <v>4603</v>
      </c>
      <c s="36" t="s">
        <v>1327</v>
      </c>
      <c s="37">
        <v>1</v>
      </c>
      <c s="36">
        <v>0.0011</v>
      </c>
      <c s="36">
        <f>ROUND(G231*H231,6)</f>
      </c>
      <c r="L231" s="38">
        <v>0</v>
      </c>
      <c s="32">
        <f>ROUND(ROUND(L231,2)*ROUND(G231,3),2)</f>
      </c>
      <c s="36" t="s">
        <v>294</v>
      </c>
      <c>
        <f>(M231*21)/100</f>
      </c>
      <c t="s">
        <v>28</v>
      </c>
    </row>
    <row r="232" spans="1:5" ht="12.75">
      <c r="A232" s="35" t="s">
        <v>56</v>
      </c>
      <c r="E232" s="39" t="s">
        <v>4603</v>
      </c>
    </row>
    <row r="233" spans="1:5" ht="12.75">
      <c r="A233" s="35" t="s">
        <v>57</v>
      </c>
      <c r="E233" s="40" t="s">
        <v>5</v>
      </c>
    </row>
    <row r="234" spans="1:5" ht="12.75">
      <c r="A234" t="s">
        <v>59</v>
      </c>
      <c r="E234" s="39" t="s">
        <v>5</v>
      </c>
    </row>
    <row r="235" spans="1:16" ht="25.5">
      <c r="A235" t="s">
        <v>50</v>
      </c>
      <c s="34" t="s">
        <v>511</v>
      </c>
      <c s="34" t="s">
        <v>4613</v>
      </c>
      <c s="35" t="s">
        <v>5</v>
      </c>
      <c s="6" t="s">
        <v>4614</v>
      </c>
      <c s="36" t="s">
        <v>110</v>
      </c>
      <c s="37">
        <v>1</v>
      </c>
      <c s="36">
        <v>0</v>
      </c>
      <c s="36">
        <f>ROUND(G235*H235,6)</f>
      </c>
      <c r="L235" s="38">
        <v>0</v>
      </c>
      <c s="32">
        <f>ROUND(ROUND(L235,2)*ROUND(G235,3),2)</f>
      </c>
      <c s="36" t="s">
        <v>55</v>
      </c>
      <c>
        <f>(M235*21)/100</f>
      </c>
      <c t="s">
        <v>28</v>
      </c>
    </row>
    <row r="236" spans="1:5" ht="25.5">
      <c r="A236" s="35" t="s">
        <v>56</v>
      </c>
      <c r="E236" s="39" t="s">
        <v>4614</v>
      </c>
    </row>
    <row r="237" spans="1:5" ht="12.75">
      <c r="A237" s="35" t="s">
        <v>57</v>
      </c>
      <c r="E237" s="40" t="s">
        <v>58</v>
      </c>
    </row>
    <row r="238" spans="1:5" ht="102">
      <c r="A238" t="s">
        <v>59</v>
      </c>
      <c r="E238" s="39" t="s">
        <v>4615</v>
      </c>
    </row>
    <row r="239" spans="1:16" ht="12.75">
      <c r="A239" t="s">
        <v>50</v>
      </c>
      <c s="34" t="s">
        <v>515</v>
      </c>
      <c s="34" t="s">
        <v>4616</v>
      </c>
      <c s="35" t="s">
        <v>5</v>
      </c>
      <c s="6" t="s">
        <v>4617</v>
      </c>
      <c s="36" t="s">
        <v>110</v>
      </c>
      <c s="37">
        <v>2</v>
      </c>
      <c s="36">
        <v>0</v>
      </c>
      <c s="36">
        <f>ROUND(G239*H239,6)</f>
      </c>
      <c r="L239" s="38">
        <v>0</v>
      </c>
      <c s="32">
        <f>ROUND(ROUND(L239,2)*ROUND(G239,3),2)</f>
      </c>
      <c s="36" t="s">
        <v>55</v>
      </c>
      <c>
        <f>(M239*21)/100</f>
      </c>
      <c t="s">
        <v>28</v>
      </c>
    </row>
    <row r="240" spans="1:5" ht="12.75">
      <c r="A240" s="35" t="s">
        <v>56</v>
      </c>
      <c r="E240" s="39" t="s">
        <v>4617</v>
      </c>
    </row>
    <row r="241" spans="1:5" ht="12.75">
      <c r="A241" s="35" t="s">
        <v>57</v>
      </c>
      <c r="E241" s="40" t="s">
        <v>415</v>
      </c>
    </row>
    <row r="242" spans="1:5" ht="102">
      <c r="A242" t="s">
        <v>59</v>
      </c>
      <c r="E242" s="39" t="s">
        <v>4618</v>
      </c>
    </row>
    <row r="243" spans="1:16" ht="12.75">
      <c r="A243" t="s">
        <v>50</v>
      </c>
      <c s="34" t="s">
        <v>520</v>
      </c>
      <c s="34" t="s">
        <v>4619</v>
      </c>
      <c s="35" t="s">
        <v>5</v>
      </c>
      <c s="6" t="s">
        <v>4620</v>
      </c>
      <c s="36" t="s">
        <v>1327</v>
      </c>
      <c s="37">
        <v>2</v>
      </c>
      <c s="36">
        <v>0.0001</v>
      </c>
      <c s="36">
        <f>ROUND(G243*H243,6)</f>
      </c>
      <c r="L243" s="38">
        <v>0</v>
      </c>
      <c s="32">
        <f>ROUND(ROUND(L243,2)*ROUND(G243,3),2)</f>
      </c>
      <c s="36" t="s">
        <v>294</v>
      </c>
      <c>
        <f>(M243*21)/100</f>
      </c>
      <c t="s">
        <v>28</v>
      </c>
    </row>
    <row r="244" spans="1:5" ht="12.75">
      <c r="A244" s="35" t="s">
        <v>56</v>
      </c>
      <c r="E244" s="39" t="s">
        <v>4620</v>
      </c>
    </row>
    <row r="245" spans="1:5" ht="12.75">
      <c r="A245" s="35" t="s">
        <v>57</v>
      </c>
      <c r="E245" s="40" t="s">
        <v>5</v>
      </c>
    </row>
    <row r="246" spans="1:5" ht="12.75">
      <c r="A246" t="s">
        <v>59</v>
      </c>
      <c r="E246" s="39" t="s">
        <v>5</v>
      </c>
    </row>
    <row r="247" spans="1:16" ht="12.75">
      <c r="A247" t="s">
        <v>50</v>
      </c>
      <c s="34" t="s">
        <v>524</v>
      </c>
      <c s="34" t="s">
        <v>4621</v>
      </c>
      <c s="35" t="s">
        <v>5</v>
      </c>
      <c s="6" t="s">
        <v>4622</v>
      </c>
      <c s="36" t="s">
        <v>110</v>
      </c>
      <c s="37">
        <v>2</v>
      </c>
      <c s="36">
        <v>0</v>
      </c>
      <c s="36">
        <f>ROUND(G247*H247,6)</f>
      </c>
      <c r="L247" s="38">
        <v>0</v>
      </c>
      <c s="32">
        <f>ROUND(ROUND(L247,2)*ROUND(G247,3),2)</f>
      </c>
      <c s="36" t="s">
        <v>55</v>
      </c>
      <c>
        <f>(M247*21)/100</f>
      </c>
      <c t="s">
        <v>28</v>
      </c>
    </row>
    <row r="248" spans="1:5" ht="12.75">
      <c r="A248" s="35" t="s">
        <v>56</v>
      </c>
      <c r="E248" s="39" t="s">
        <v>4622</v>
      </c>
    </row>
    <row r="249" spans="1:5" ht="12.75">
      <c r="A249" s="35" t="s">
        <v>57</v>
      </c>
      <c r="E249" s="40" t="s">
        <v>415</v>
      </c>
    </row>
    <row r="250" spans="1:5" ht="102">
      <c r="A250" t="s">
        <v>59</v>
      </c>
      <c r="E250" s="39" t="s">
        <v>4623</v>
      </c>
    </row>
    <row r="251" spans="1:16" ht="12.75">
      <c r="A251" t="s">
        <v>50</v>
      </c>
      <c s="34" t="s">
        <v>528</v>
      </c>
      <c s="34" t="s">
        <v>4624</v>
      </c>
      <c s="35" t="s">
        <v>5</v>
      </c>
      <c s="6" t="s">
        <v>4625</v>
      </c>
      <c s="36" t="s">
        <v>1327</v>
      </c>
      <c s="37">
        <v>2</v>
      </c>
      <c s="36">
        <v>0.00052</v>
      </c>
      <c s="36">
        <f>ROUND(G251*H251,6)</f>
      </c>
      <c r="L251" s="38">
        <v>0</v>
      </c>
      <c s="32">
        <f>ROUND(ROUND(L251,2)*ROUND(G251,3),2)</f>
      </c>
      <c s="36" t="s">
        <v>294</v>
      </c>
      <c>
        <f>(M251*21)/100</f>
      </c>
      <c t="s">
        <v>28</v>
      </c>
    </row>
    <row r="252" spans="1:5" ht="12.75">
      <c r="A252" s="35" t="s">
        <v>56</v>
      </c>
      <c r="E252" s="39" t="s">
        <v>4625</v>
      </c>
    </row>
    <row r="253" spans="1:5" ht="12.75">
      <c r="A253" s="35" t="s">
        <v>57</v>
      </c>
      <c r="E253" s="40" t="s">
        <v>415</v>
      </c>
    </row>
    <row r="254" spans="1:5" ht="12.75">
      <c r="A254" t="s">
        <v>59</v>
      </c>
      <c r="E254" s="39" t="s">
        <v>5</v>
      </c>
    </row>
    <row r="255" spans="1:16" ht="12.75">
      <c r="A255" t="s">
        <v>50</v>
      </c>
      <c s="34" t="s">
        <v>535</v>
      </c>
      <c s="34" t="s">
        <v>4626</v>
      </c>
      <c s="35" t="s">
        <v>5</v>
      </c>
      <c s="6" t="s">
        <v>4627</v>
      </c>
      <c s="36" t="s">
        <v>110</v>
      </c>
      <c s="37">
        <v>3</v>
      </c>
      <c s="36">
        <v>0</v>
      </c>
      <c s="36">
        <f>ROUND(G255*H255,6)</f>
      </c>
      <c r="L255" s="38">
        <v>0</v>
      </c>
      <c s="32">
        <f>ROUND(ROUND(L255,2)*ROUND(G255,3),2)</f>
      </c>
      <c s="36" t="s">
        <v>55</v>
      </c>
      <c>
        <f>(M255*21)/100</f>
      </c>
      <c t="s">
        <v>28</v>
      </c>
    </row>
    <row r="256" spans="1:5" ht="12.75">
      <c r="A256" s="35" t="s">
        <v>56</v>
      </c>
      <c r="E256" s="39" t="s">
        <v>4627</v>
      </c>
    </row>
    <row r="257" spans="1:5" ht="12.75">
      <c r="A257" s="35" t="s">
        <v>57</v>
      </c>
      <c r="E257" s="40" t="s">
        <v>248</v>
      </c>
    </row>
    <row r="258" spans="1:5" ht="63.75">
      <c r="A258" t="s">
        <v>59</v>
      </c>
      <c r="E258" s="39" t="s">
        <v>4628</v>
      </c>
    </row>
    <row r="259" spans="1:16" ht="25.5">
      <c r="A259" t="s">
        <v>50</v>
      </c>
      <c s="34" t="s">
        <v>539</v>
      </c>
      <c s="34" t="s">
        <v>4629</v>
      </c>
      <c s="35" t="s">
        <v>5</v>
      </c>
      <c s="6" t="s">
        <v>4630</v>
      </c>
      <c s="36" t="s">
        <v>110</v>
      </c>
      <c s="37">
        <v>1</v>
      </c>
      <c s="36">
        <v>0</v>
      </c>
      <c s="36">
        <f>ROUND(G259*H259,6)</f>
      </c>
      <c r="L259" s="38">
        <v>0</v>
      </c>
      <c s="32">
        <f>ROUND(ROUND(L259,2)*ROUND(G259,3),2)</f>
      </c>
      <c s="36" t="s">
        <v>55</v>
      </c>
      <c>
        <f>(M259*21)/100</f>
      </c>
      <c t="s">
        <v>28</v>
      </c>
    </row>
    <row r="260" spans="1:5" ht="25.5">
      <c r="A260" s="35" t="s">
        <v>56</v>
      </c>
      <c r="E260" s="39" t="s">
        <v>4630</v>
      </c>
    </row>
    <row r="261" spans="1:5" ht="12.75">
      <c r="A261" s="35" t="s">
        <v>57</v>
      </c>
      <c r="E261" s="40" t="s">
        <v>58</v>
      </c>
    </row>
    <row r="262" spans="1:5" ht="102">
      <c r="A262" t="s">
        <v>59</v>
      </c>
      <c r="E262" s="39" t="s">
        <v>4631</v>
      </c>
    </row>
    <row r="263" spans="1:16" ht="25.5">
      <c r="A263" t="s">
        <v>50</v>
      </c>
      <c s="34" t="s">
        <v>543</v>
      </c>
      <c s="34" t="s">
        <v>4632</v>
      </c>
      <c s="35" t="s">
        <v>5</v>
      </c>
      <c s="6" t="s">
        <v>4633</v>
      </c>
      <c s="36" t="s">
        <v>110</v>
      </c>
      <c s="37">
        <v>1</v>
      </c>
      <c s="36">
        <v>0</v>
      </c>
      <c s="36">
        <f>ROUND(G263*H263,6)</f>
      </c>
      <c r="L263" s="38">
        <v>0</v>
      </c>
      <c s="32">
        <f>ROUND(ROUND(L263,2)*ROUND(G263,3),2)</f>
      </c>
      <c s="36" t="s">
        <v>55</v>
      </c>
      <c>
        <f>(M263*21)/100</f>
      </c>
      <c t="s">
        <v>28</v>
      </c>
    </row>
    <row r="264" spans="1:5" ht="25.5">
      <c r="A264" s="35" t="s">
        <v>56</v>
      </c>
      <c r="E264" s="39" t="s">
        <v>4633</v>
      </c>
    </row>
    <row r="265" spans="1:5" ht="12.75">
      <c r="A265" s="35" t="s">
        <v>57</v>
      </c>
      <c r="E265" s="40" t="s">
        <v>58</v>
      </c>
    </row>
    <row r="266" spans="1:5" ht="102">
      <c r="A266" t="s">
        <v>59</v>
      </c>
      <c r="E266" s="39" t="s">
        <v>4631</v>
      </c>
    </row>
    <row r="267" spans="1:16" ht="12.75">
      <c r="A267" t="s">
        <v>50</v>
      </c>
      <c s="34" t="s">
        <v>546</v>
      </c>
      <c s="34" t="s">
        <v>4634</v>
      </c>
      <c s="35" t="s">
        <v>5</v>
      </c>
      <c s="6" t="s">
        <v>4635</v>
      </c>
      <c s="36" t="s">
        <v>1293</v>
      </c>
      <c s="37">
        <v>5</v>
      </c>
      <c s="36">
        <v>0</v>
      </c>
      <c s="36">
        <f>ROUND(G267*H267,6)</f>
      </c>
      <c r="L267" s="38">
        <v>0</v>
      </c>
      <c s="32">
        <f>ROUND(ROUND(L267,2)*ROUND(G267,3),2)</f>
      </c>
      <c s="36" t="s">
        <v>55</v>
      </c>
      <c>
        <f>(M267*21)/100</f>
      </c>
      <c t="s">
        <v>28</v>
      </c>
    </row>
    <row r="268" spans="1:5" ht="12.75">
      <c r="A268" s="35" t="s">
        <v>56</v>
      </c>
      <c r="E268" s="39" t="s">
        <v>4635</v>
      </c>
    </row>
    <row r="269" spans="1:5" ht="12.75">
      <c r="A269" s="35" t="s">
        <v>57</v>
      </c>
      <c r="E269" s="40" t="s">
        <v>220</v>
      </c>
    </row>
    <row r="270" spans="1:5" ht="102">
      <c r="A270" t="s">
        <v>59</v>
      </c>
      <c r="E270" s="39" t="s">
        <v>4631</v>
      </c>
    </row>
    <row r="271" spans="1:16" ht="12.75">
      <c r="A271" t="s">
        <v>50</v>
      </c>
      <c s="34" t="s">
        <v>549</v>
      </c>
      <c s="34" t="s">
        <v>4636</v>
      </c>
      <c s="35" t="s">
        <v>5</v>
      </c>
      <c s="6" t="s">
        <v>4637</v>
      </c>
      <c s="36" t="s">
        <v>1293</v>
      </c>
      <c s="37">
        <v>5</v>
      </c>
      <c s="36">
        <v>0</v>
      </c>
      <c s="36">
        <f>ROUND(G271*H271,6)</f>
      </c>
      <c r="L271" s="38">
        <v>0</v>
      </c>
      <c s="32">
        <f>ROUND(ROUND(L271,2)*ROUND(G271,3),2)</f>
      </c>
      <c s="36" t="s">
        <v>55</v>
      </c>
      <c>
        <f>(M271*21)/100</f>
      </c>
      <c t="s">
        <v>28</v>
      </c>
    </row>
    <row r="272" spans="1:5" ht="12.75">
      <c r="A272" s="35" t="s">
        <v>56</v>
      </c>
      <c r="E272" s="39" t="s">
        <v>4637</v>
      </c>
    </row>
    <row r="273" spans="1:5" ht="12.75">
      <c r="A273" s="35" t="s">
        <v>57</v>
      </c>
      <c r="E273" s="40" t="s">
        <v>220</v>
      </c>
    </row>
    <row r="274" spans="1:5" ht="102">
      <c r="A274" t="s">
        <v>59</v>
      </c>
      <c r="E274" s="39" t="s">
        <v>4631</v>
      </c>
    </row>
    <row r="275" spans="1:16" ht="12.75">
      <c r="A275" t="s">
        <v>50</v>
      </c>
      <c s="34" t="s">
        <v>552</v>
      </c>
      <c s="34" t="s">
        <v>4638</v>
      </c>
      <c s="35" t="s">
        <v>5</v>
      </c>
      <c s="6" t="s">
        <v>4639</v>
      </c>
      <c s="36" t="s">
        <v>4579</v>
      </c>
      <c s="37">
        <v>8</v>
      </c>
      <c s="36">
        <v>0</v>
      </c>
      <c s="36">
        <f>ROUND(G275*H275,6)</f>
      </c>
      <c r="L275" s="38">
        <v>0</v>
      </c>
      <c s="32">
        <f>ROUND(ROUND(L275,2)*ROUND(G275,3),2)</f>
      </c>
      <c s="36" t="s">
        <v>55</v>
      </c>
      <c>
        <f>(M275*21)/100</f>
      </c>
      <c t="s">
        <v>28</v>
      </c>
    </row>
    <row r="276" spans="1:5" ht="12.75">
      <c r="A276" s="35" t="s">
        <v>56</v>
      </c>
      <c r="E276" s="39" t="s">
        <v>4639</v>
      </c>
    </row>
    <row r="277" spans="1:5" ht="12.75">
      <c r="A277" s="35" t="s">
        <v>57</v>
      </c>
      <c r="E277" s="40" t="s">
        <v>322</v>
      </c>
    </row>
    <row r="278" spans="1:5" ht="38.25">
      <c r="A278" t="s">
        <v>59</v>
      </c>
      <c r="E278" s="39" t="s">
        <v>4640</v>
      </c>
    </row>
    <row r="279" spans="1:16" ht="25.5">
      <c r="A279" t="s">
        <v>50</v>
      </c>
      <c s="34" t="s">
        <v>555</v>
      </c>
      <c s="34" t="s">
        <v>4589</v>
      </c>
      <c s="35" t="s">
        <v>5</v>
      </c>
      <c s="6" t="s">
        <v>4590</v>
      </c>
      <c s="36" t="s">
        <v>110</v>
      </c>
      <c s="37">
        <v>1</v>
      </c>
      <c s="36">
        <v>0</v>
      </c>
      <c s="36">
        <f>ROUND(G279*H279,6)</f>
      </c>
      <c r="L279" s="38">
        <v>0</v>
      </c>
      <c s="32">
        <f>ROUND(ROUND(L279,2)*ROUND(G279,3),2)</f>
      </c>
      <c s="36" t="s">
        <v>55</v>
      </c>
      <c>
        <f>(M279*21)/100</f>
      </c>
      <c t="s">
        <v>28</v>
      </c>
    </row>
    <row r="280" spans="1:5" ht="25.5">
      <c r="A280" s="35" t="s">
        <v>56</v>
      </c>
      <c r="E280" s="39" t="s">
        <v>4590</v>
      </c>
    </row>
    <row r="281" spans="1:5" ht="12.75">
      <c r="A281" s="35" t="s">
        <v>57</v>
      </c>
      <c r="E281" s="40" t="s">
        <v>58</v>
      </c>
    </row>
    <row r="282" spans="1:5" ht="38.25">
      <c r="A282" t="s">
        <v>59</v>
      </c>
      <c r="E282" s="39" t="s">
        <v>4581</v>
      </c>
    </row>
    <row r="283" spans="1:16" ht="25.5">
      <c r="A283" t="s">
        <v>50</v>
      </c>
      <c s="34" t="s">
        <v>558</v>
      </c>
      <c s="34" t="s">
        <v>4591</v>
      </c>
      <c s="35" t="s">
        <v>5</v>
      </c>
      <c s="6" t="s">
        <v>4592</v>
      </c>
      <c s="36" t="s">
        <v>110</v>
      </c>
      <c s="37">
        <v>1</v>
      </c>
      <c s="36">
        <v>0</v>
      </c>
      <c s="36">
        <f>ROUND(G283*H283,6)</f>
      </c>
      <c r="L283" s="38">
        <v>0</v>
      </c>
      <c s="32">
        <f>ROUND(ROUND(L283,2)*ROUND(G283,3),2)</f>
      </c>
      <c s="36" t="s">
        <v>55</v>
      </c>
      <c>
        <f>(M283*21)/100</f>
      </c>
      <c t="s">
        <v>28</v>
      </c>
    </row>
    <row r="284" spans="1:5" ht="25.5">
      <c r="A284" s="35" t="s">
        <v>56</v>
      </c>
      <c r="E284" s="39" t="s">
        <v>4592</v>
      </c>
    </row>
    <row r="285" spans="1:5" ht="12.75">
      <c r="A285" s="35" t="s">
        <v>57</v>
      </c>
      <c r="E285" s="40" t="s">
        <v>58</v>
      </c>
    </row>
    <row r="286" spans="1:5" ht="63.75">
      <c r="A286" t="s">
        <v>59</v>
      </c>
      <c r="E286" s="39" t="s">
        <v>4584</v>
      </c>
    </row>
    <row r="287" spans="1:16" ht="25.5">
      <c r="A287" t="s">
        <v>50</v>
      </c>
      <c s="34" t="s">
        <v>561</v>
      </c>
      <c s="34" t="s">
        <v>4591</v>
      </c>
      <c s="35" t="s">
        <v>62</v>
      </c>
      <c s="6" t="s">
        <v>4592</v>
      </c>
      <c s="36" t="s">
        <v>110</v>
      </c>
      <c s="37">
        <v>1</v>
      </c>
      <c s="36">
        <v>0</v>
      </c>
      <c s="36">
        <f>ROUND(G287*H287,6)</f>
      </c>
      <c r="L287" s="38">
        <v>0</v>
      </c>
      <c s="32">
        <f>ROUND(ROUND(L287,2)*ROUND(G287,3),2)</f>
      </c>
      <c s="36" t="s">
        <v>55</v>
      </c>
      <c>
        <f>(M287*21)/100</f>
      </c>
      <c t="s">
        <v>28</v>
      </c>
    </row>
    <row r="288" spans="1:5" ht="25.5">
      <c r="A288" s="35" t="s">
        <v>56</v>
      </c>
      <c r="E288" s="39" t="s">
        <v>4592</v>
      </c>
    </row>
    <row r="289" spans="1:5" ht="12.75">
      <c r="A289" s="35" t="s">
        <v>57</v>
      </c>
      <c r="E289" s="40" t="s">
        <v>58</v>
      </c>
    </row>
    <row r="290" spans="1:5" ht="63.75">
      <c r="A290" t="s">
        <v>59</v>
      </c>
      <c r="E290" s="39" t="s">
        <v>4584</v>
      </c>
    </row>
    <row r="291" spans="1:13" ht="12.75">
      <c r="A291" t="s">
        <v>47</v>
      </c>
      <c r="C291" s="31" t="s">
        <v>1238</v>
      </c>
      <c r="E291" s="33" t="s">
        <v>4641</v>
      </c>
      <c r="J291" s="32">
        <f>0</f>
      </c>
      <c s="32">
        <f>0</f>
      </c>
      <c s="32">
        <f>0+L292+L296+L300+L304+L308+L312+L316+L320+L324+L328+L332+L336+L340+L344+L348+L352+L356+L360+L364</f>
      </c>
      <c s="32">
        <f>0+M292+M296+M300+M304+M308+M312+M316+M320+M324+M328+M332+M336+M340+M344+M348+M352+M356+M360+M364</f>
      </c>
    </row>
    <row r="292" spans="1:16" ht="25.5">
      <c r="A292" t="s">
        <v>50</v>
      </c>
      <c s="34" t="s">
        <v>564</v>
      </c>
      <c s="34" t="s">
        <v>4642</v>
      </c>
      <c s="35" t="s">
        <v>5</v>
      </c>
      <c s="6" t="s">
        <v>4643</v>
      </c>
      <c s="36" t="s">
        <v>110</v>
      </c>
      <c s="37">
        <v>1</v>
      </c>
      <c s="36">
        <v>0</v>
      </c>
      <c s="36">
        <f>ROUND(G292*H292,6)</f>
      </c>
      <c r="L292" s="38">
        <v>0</v>
      </c>
      <c s="32">
        <f>ROUND(ROUND(L292,2)*ROUND(G292,3),2)</f>
      </c>
      <c s="36" t="s">
        <v>55</v>
      </c>
      <c>
        <f>(M292*21)/100</f>
      </c>
      <c t="s">
        <v>28</v>
      </c>
    </row>
    <row r="293" spans="1:5" ht="25.5">
      <c r="A293" s="35" t="s">
        <v>56</v>
      </c>
      <c r="E293" s="39" t="s">
        <v>4643</v>
      </c>
    </row>
    <row r="294" spans="1:5" ht="12.75">
      <c r="A294" s="35" t="s">
        <v>57</v>
      </c>
      <c r="E294" s="40" t="s">
        <v>58</v>
      </c>
    </row>
    <row r="295" spans="1:5" ht="63.75">
      <c r="A295" t="s">
        <v>59</v>
      </c>
      <c r="E295" s="39" t="s">
        <v>4644</v>
      </c>
    </row>
    <row r="296" spans="1:16" ht="25.5">
      <c r="A296" t="s">
        <v>50</v>
      </c>
      <c s="34" t="s">
        <v>567</v>
      </c>
      <c s="34" t="s">
        <v>4550</v>
      </c>
      <c s="35" t="s">
        <v>5</v>
      </c>
      <c s="6" t="s">
        <v>4551</v>
      </c>
      <c s="36" t="s">
        <v>1327</v>
      </c>
      <c s="37">
        <v>1</v>
      </c>
      <c s="36">
        <v>0</v>
      </c>
      <c s="36">
        <f>ROUND(G296*H296,6)</f>
      </c>
      <c r="L296" s="38">
        <v>0</v>
      </c>
      <c s="32">
        <f>ROUND(ROUND(L296,2)*ROUND(G296,3),2)</f>
      </c>
      <c s="36" t="s">
        <v>294</v>
      </c>
      <c>
        <f>(M296*21)/100</f>
      </c>
      <c t="s">
        <v>28</v>
      </c>
    </row>
    <row r="297" spans="1:5" ht="25.5">
      <c r="A297" s="35" t="s">
        <v>56</v>
      </c>
      <c r="E297" s="39" t="s">
        <v>4551</v>
      </c>
    </row>
    <row r="298" spans="1:5" ht="12.75">
      <c r="A298" s="35" t="s">
        <v>57</v>
      </c>
      <c r="E298" s="40" t="s">
        <v>58</v>
      </c>
    </row>
    <row r="299" spans="1:5" ht="12.75">
      <c r="A299" t="s">
        <v>59</v>
      </c>
      <c r="E299" s="39" t="s">
        <v>5</v>
      </c>
    </row>
    <row r="300" spans="1:16" ht="12.75">
      <c r="A300" t="s">
        <v>50</v>
      </c>
      <c s="34" t="s">
        <v>570</v>
      </c>
      <c s="34" t="s">
        <v>4552</v>
      </c>
      <c s="35" t="s">
        <v>5</v>
      </c>
      <c s="6" t="s">
        <v>4553</v>
      </c>
      <c s="36" t="s">
        <v>1327</v>
      </c>
      <c s="37">
        <v>1</v>
      </c>
      <c s="36">
        <v>0</v>
      </c>
      <c s="36">
        <f>ROUND(G300*H300,6)</f>
      </c>
      <c r="L300" s="38">
        <v>0</v>
      </c>
      <c s="32">
        <f>ROUND(ROUND(L300,2)*ROUND(G300,3),2)</f>
      </c>
      <c s="36" t="s">
        <v>294</v>
      </c>
      <c>
        <f>(M300*21)/100</f>
      </c>
      <c t="s">
        <v>28</v>
      </c>
    </row>
    <row r="301" spans="1:5" ht="12.75">
      <c r="A301" s="35" t="s">
        <v>56</v>
      </c>
      <c r="E301" s="39" t="s">
        <v>4553</v>
      </c>
    </row>
    <row r="302" spans="1:5" ht="12.75">
      <c r="A302" s="35" t="s">
        <v>57</v>
      </c>
      <c r="E302" s="40" t="s">
        <v>58</v>
      </c>
    </row>
    <row r="303" spans="1:5" ht="12.75">
      <c r="A303" t="s">
        <v>59</v>
      </c>
      <c r="E303" s="39" t="s">
        <v>5</v>
      </c>
    </row>
    <row r="304" spans="1:16" ht="25.5">
      <c r="A304" t="s">
        <v>50</v>
      </c>
      <c s="34" t="s">
        <v>573</v>
      </c>
      <c s="34" t="s">
        <v>4559</v>
      </c>
      <c s="35" t="s">
        <v>5</v>
      </c>
      <c s="6" t="s">
        <v>4560</v>
      </c>
      <c s="36" t="s">
        <v>267</v>
      </c>
      <c s="37">
        <v>5</v>
      </c>
      <c s="36">
        <v>0</v>
      </c>
      <c s="36">
        <f>ROUND(G304*H304,6)</f>
      </c>
      <c r="L304" s="38">
        <v>0</v>
      </c>
      <c s="32">
        <f>ROUND(ROUND(L304,2)*ROUND(G304,3),2)</f>
      </c>
      <c s="36" t="s">
        <v>294</v>
      </c>
      <c>
        <f>(M304*21)/100</f>
      </c>
      <c t="s">
        <v>28</v>
      </c>
    </row>
    <row r="305" spans="1:5" ht="25.5">
      <c r="A305" s="35" t="s">
        <v>56</v>
      </c>
      <c r="E305" s="39" t="s">
        <v>4560</v>
      </c>
    </row>
    <row r="306" spans="1:5" ht="12.75">
      <c r="A306" s="35" t="s">
        <v>57</v>
      </c>
      <c r="E306" s="40" t="s">
        <v>220</v>
      </c>
    </row>
    <row r="307" spans="1:5" ht="12.75">
      <c r="A307" t="s">
        <v>59</v>
      </c>
      <c r="E307" s="39" t="s">
        <v>5</v>
      </c>
    </row>
    <row r="308" spans="1:16" ht="12.75">
      <c r="A308" t="s">
        <v>50</v>
      </c>
      <c s="34" t="s">
        <v>576</v>
      </c>
      <c s="34" t="s">
        <v>4645</v>
      </c>
      <c s="35" t="s">
        <v>5</v>
      </c>
      <c s="6" t="s">
        <v>4646</v>
      </c>
      <c s="36" t="s">
        <v>4579</v>
      </c>
      <c s="37">
        <v>4</v>
      </c>
      <c s="36">
        <v>0</v>
      </c>
      <c s="36">
        <f>ROUND(G308*H308,6)</f>
      </c>
      <c r="L308" s="38">
        <v>0</v>
      </c>
      <c s="32">
        <f>ROUND(ROUND(L308,2)*ROUND(G308,3),2)</f>
      </c>
      <c s="36" t="s">
        <v>55</v>
      </c>
      <c>
        <f>(M308*21)/100</f>
      </c>
      <c t="s">
        <v>28</v>
      </c>
    </row>
    <row r="309" spans="1:5" ht="12.75">
      <c r="A309" s="35" t="s">
        <v>56</v>
      </c>
      <c r="E309" s="39" t="s">
        <v>4646</v>
      </c>
    </row>
    <row r="310" spans="1:5" ht="12.75">
      <c r="A310" s="35" t="s">
        <v>57</v>
      </c>
      <c r="E310" s="40" t="s">
        <v>209</v>
      </c>
    </row>
    <row r="311" spans="1:5" ht="38.25">
      <c r="A311" t="s">
        <v>59</v>
      </c>
      <c r="E311" s="39" t="s">
        <v>4640</v>
      </c>
    </row>
    <row r="312" spans="1:16" ht="25.5">
      <c r="A312" t="s">
        <v>50</v>
      </c>
      <c s="34" t="s">
        <v>579</v>
      </c>
      <c s="34" t="s">
        <v>4559</v>
      </c>
      <c s="35" t="s">
        <v>62</v>
      </c>
      <c s="6" t="s">
        <v>4560</v>
      </c>
      <c s="36" t="s">
        <v>267</v>
      </c>
      <c s="37">
        <v>4</v>
      </c>
      <c s="36">
        <v>0</v>
      </c>
      <c s="36">
        <f>ROUND(G312*H312,6)</f>
      </c>
      <c r="L312" s="38">
        <v>0</v>
      </c>
      <c s="32">
        <f>ROUND(ROUND(L312,2)*ROUND(G312,3),2)</f>
      </c>
      <c s="36" t="s">
        <v>294</v>
      </c>
      <c>
        <f>(M312*21)/100</f>
      </c>
      <c t="s">
        <v>28</v>
      </c>
    </row>
    <row r="313" spans="1:5" ht="25.5">
      <c r="A313" s="35" t="s">
        <v>56</v>
      </c>
      <c r="E313" s="39" t="s">
        <v>4560</v>
      </c>
    </row>
    <row r="314" spans="1:5" ht="12.75">
      <c r="A314" s="35" t="s">
        <v>57</v>
      </c>
      <c r="E314" s="40" t="s">
        <v>209</v>
      </c>
    </row>
    <row r="315" spans="1:5" ht="12.75">
      <c r="A315" t="s">
        <v>59</v>
      </c>
      <c r="E315" s="39" t="s">
        <v>5</v>
      </c>
    </row>
    <row r="316" spans="1:16" ht="25.5">
      <c r="A316" t="s">
        <v>50</v>
      </c>
      <c s="34" t="s">
        <v>582</v>
      </c>
      <c s="34" t="s">
        <v>4600</v>
      </c>
      <c s="35" t="s">
        <v>5</v>
      </c>
      <c s="6" t="s">
        <v>4601</v>
      </c>
      <c s="36" t="s">
        <v>1327</v>
      </c>
      <c s="37">
        <v>1</v>
      </c>
      <c s="36">
        <v>0</v>
      </c>
      <c s="36">
        <f>ROUND(G316*H316,6)</f>
      </c>
      <c r="L316" s="38">
        <v>0</v>
      </c>
      <c s="32">
        <f>ROUND(ROUND(L316,2)*ROUND(G316,3),2)</f>
      </c>
      <c s="36" t="s">
        <v>294</v>
      </c>
      <c>
        <f>(M316*21)/100</f>
      </c>
      <c t="s">
        <v>28</v>
      </c>
    </row>
    <row r="317" spans="1:5" ht="25.5">
      <c r="A317" s="35" t="s">
        <v>56</v>
      </c>
      <c r="E317" s="39" t="s">
        <v>4601</v>
      </c>
    </row>
    <row r="318" spans="1:5" ht="12.75">
      <c r="A318" s="35" t="s">
        <v>57</v>
      </c>
      <c r="E318" s="40" t="s">
        <v>58</v>
      </c>
    </row>
    <row r="319" spans="1:5" ht="12.75">
      <c r="A319" t="s">
        <v>59</v>
      </c>
      <c r="E319" s="39" t="s">
        <v>5</v>
      </c>
    </row>
    <row r="320" spans="1:16" ht="12.75">
      <c r="A320" t="s">
        <v>50</v>
      </c>
      <c s="34" t="s">
        <v>585</v>
      </c>
      <c s="34" t="s">
        <v>4647</v>
      </c>
      <c s="35" t="s">
        <v>5</v>
      </c>
      <c s="6" t="s">
        <v>4648</v>
      </c>
      <c s="36" t="s">
        <v>1327</v>
      </c>
      <c s="37">
        <v>1</v>
      </c>
      <c s="36">
        <v>0.0007</v>
      </c>
      <c s="36">
        <f>ROUND(G320*H320,6)</f>
      </c>
      <c r="L320" s="38">
        <v>0</v>
      </c>
      <c s="32">
        <f>ROUND(ROUND(L320,2)*ROUND(G320,3),2)</f>
      </c>
      <c s="36" t="s">
        <v>294</v>
      </c>
      <c>
        <f>(M320*21)/100</f>
      </c>
      <c t="s">
        <v>28</v>
      </c>
    </row>
    <row r="321" spans="1:5" ht="12.75">
      <c r="A321" s="35" t="s">
        <v>56</v>
      </c>
      <c r="E321" s="39" t="s">
        <v>4648</v>
      </c>
    </row>
    <row r="322" spans="1:5" ht="12.75">
      <c r="A322" s="35" t="s">
        <v>57</v>
      </c>
      <c r="E322" s="40" t="s">
        <v>58</v>
      </c>
    </row>
    <row r="323" spans="1:5" ht="12.75">
      <c r="A323" t="s">
        <v>59</v>
      </c>
      <c r="E323" s="39" t="s">
        <v>5</v>
      </c>
    </row>
    <row r="324" spans="1:16" ht="12.75">
      <c r="A324" t="s">
        <v>50</v>
      </c>
      <c s="34" t="s">
        <v>588</v>
      </c>
      <c s="34" t="s">
        <v>4649</v>
      </c>
      <c s="35" t="s">
        <v>5</v>
      </c>
      <c s="6" t="s">
        <v>4617</v>
      </c>
      <c s="36" t="s">
        <v>110</v>
      </c>
      <c s="37">
        <v>2</v>
      </c>
      <c s="36">
        <v>0</v>
      </c>
      <c s="36">
        <f>ROUND(G324*H324,6)</f>
      </c>
      <c r="L324" s="38">
        <v>0</v>
      </c>
      <c s="32">
        <f>ROUND(ROUND(L324,2)*ROUND(G324,3),2)</f>
      </c>
      <c s="36" t="s">
        <v>55</v>
      </c>
      <c>
        <f>(M324*21)/100</f>
      </c>
      <c t="s">
        <v>28</v>
      </c>
    </row>
    <row r="325" spans="1:5" ht="12.75">
      <c r="A325" s="35" t="s">
        <v>56</v>
      </c>
      <c r="E325" s="39" t="s">
        <v>4617</v>
      </c>
    </row>
    <row r="326" spans="1:5" ht="12.75">
      <c r="A326" s="35" t="s">
        <v>57</v>
      </c>
      <c r="E326" s="40" t="s">
        <v>415</v>
      </c>
    </row>
    <row r="327" spans="1:5" ht="102">
      <c r="A327" t="s">
        <v>59</v>
      </c>
      <c r="E327" s="39" t="s">
        <v>4650</v>
      </c>
    </row>
    <row r="328" spans="1:16" ht="12.75">
      <c r="A328" t="s">
        <v>50</v>
      </c>
      <c s="34" t="s">
        <v>591</v>
      </c>
      <c s="34" t="s">
        <v>4619</v>
      </c>
      <c s="35" t="s">
        <v>5</v>
      </c>
      <c s="6" t="s">
        <v>4620</v>
      </c>
      <c s="36" t="s">
        <v>1327</v>
      </c>
      <c s="37">
        <v>2</v>
      </c>
      <c s="36">
        <v>0.0001</v>
      </c>
      <c s="36">
        <f>ROUND(G328*H328,6)</f>
      </c>
      <c r="L328" s="38">
        <v>0</v>
      </c>
      <c s="32">
        <f>ROUND(ROUND(L328,2)*ROUND(G328,3),2)</f>
      </c>
      <c s="36" t="s">
        <v>294</v>
      </c>
      <c>
        <f>(M328*21)/100</f>
      </c>
      <c t="s">
        <v>28</v>
      </c>
    </row>
    <row r="329" spans="1:5" ht="12.75">
      <c r="A329" s="35" t="s">
        <v>56</v>
      </c>
      <c r="E329" s="39" t="s">
        <v>4620</v>
      </c>
    </row>
    <row r="330" spans="1:5" ht="12.75">
      <c r="A330" s="35" t="s">
        <v>57</v>
      </c>
      <c r="E330" s="40" t="s">
        <v>415</v>
      </c>
    </row>
    <row r="331" spans="1:5" ht="12.75">
      <c r="A331" t="s">
        <v>59</v>
      </c>
      <c r="E331" s="39" t="s">
        <v>5</v>
      </c>
    </row>
    <row r="332" spans="1:16" ht="12.75">
      <c r="A332" t="s">
        <v>50</v>
      </c>
      <c s="34" t="s">
        <v>595</v>
      </c>
      <c s="34" t="s">
        <v>4651</v>
      </c>
      <c s="35" t="s">
        <v>5</v>
      </c>
      <c s="6" t="s">
        <v>4652</v>
      </c>
      <c s="36" t="s">
        <v>110</v>
      </c>
      <c s="37">
        <v>2</v>
      </c>
      <c s="36">
        <v>0</v>
      </c>
      <c s="36">
        <f>ROUND(G332*H332,6)</f>
      </c>
      <c r="L332" s="38">
        <v>0</v>
      </c>
      <c s="32">
        <f>ROUND(ROUND(L332,2)*ROUND(G332,3),2)</f>
      </c>
      <c s="36" t="s">
        <v>55</v>
      </c>
      <c>
        <f>(M332*21)/100</f>
      </c>
      <c t="s">
        <v>28</v>
      </c>
    </row>
    <row r="333" spans="1:5" ht="12.75">
      <c r="A333" s="35" t="s">
        <v>56</v>
      </c>
      <c r="E333" s="39" t="s">
        <v>4652</v>
      </c>
    </row>
    <row r="334" spans="1:5" ht="12.75">
      <c r="A334" s="35" t="s">
        <v>57</v>
      </c>
      <c r="E334" s="40" t="s">
        <v>415</v>
      </c>
    </row>
    <row r="335" spans="1:5" ht="102">
      <c r="A335" t="s">
        <v>59</v>
      </c>
      <c r="E335" s="39" t="s">
        <v>4653</v>
      </c>
    </row>
    <row r="336" spans="1:16" ht="12.75">
      <c r="A336" t="s">
        <v>50</v>
      </c>
      <c s="34" t="s">
        <v>598</v>
      </c>
      <c s="34" t="s">
        <v>4624</v>
      </c>
      <c s="35" t="s">
        <v>5</v>
      </c>
      <c s="6" t="s">
        <v>4625</v>
      </c>
      <c s="36" t="s">
        <v>1327</v>
      </c>
      <c s="37">
        <v>2</v>
      </c>
      <c s="36">
        <v>0.00052</v>
      </c>
      <c s="36">
        <f>ROUND(G336*H336,6)</f>
      </c>
      <c r="L336" s="38">
        <v>0</v>
      </c>
      <c s="32">
        <f>ROUND(ROUND(L336,2)*ROUND(G336,3),2)</f>
      </c>
      <c s="36" t="s">
        <v>294</v>
      </c>
      <c>
        <f>(M336*21)/100</f>
      </c>
      <c t="s">
        <v>28</v>
      </c>
    </row>
    <row r="337" spans="1:5" ht="12.75">
      <c r="A337" s="35" t="s">
        <v>56</v>
      </c>
      <c r="E337" s="39" t="s">
        <v>4625</v>
      </c>
    </row>
    <row r="338" spans="1:5" ht="12.75">
      <c r="A338" s="35" t="s">
        <v>57</v>
      </c>
      <c r="E338" s="40" t="s">
        <v>415</v>
      </c>
    </row>
    <row r="339" spans="1:5" ht="12.75">
      <c r="A339" t="s">
        <v>59</v>
      </c>
      <c r="E339" s="39" t="s">
        <v>5</v>
      </c>
    </row>
    <row r="340" spans="1:16" ht="12.75">
      <c r="A340" t="s">
        <v>50</v>
      </c>
      <c s="34" t="s">
        <v>601</v>
      </c>
      <c s="34" t="s">
        <v>4654</v>
      </c>
      <c s="35" t="s">
        <v>5</v>
      </c>
      <c s="6" t="s">
        <v>4627</v>
      </c>
      <c s="36" t="s">
        <v>110</v>
      </c>
      <c s="37">
        <v>1</v>
      </c>
      <c s="36">
        <v>0</v>
      </c>
      <c s="36">
        <f>ROUND(G340*H340,6)</f>
      </c>
      <c r="L340" s="38">
        <v>0</v>
      </c>
      <c s="32">
        <f>ROUND(ROUND(L340,2)*ROUND(G340,3),2)</f>
      </c>
      <c s="36" t="s">
        <v>55</v>
      </c>
      <c>
        <f>(M340*21)/100</f>
      </c>
      <c t="s">
        <v>28</v>
      </c>
    </row>
    <row r="341" spans="1:5" ht="12.75">
      <c r="A341" s="35" t="s">
        <v>56</v>
      </c>
      <c r="E341" s="39" t="s">
        <v>4627</v>
      </c>
    </row>
    <row r="342" spans="1:5" ht="12.75">
      <c r="A342" s="35" t="s">
        <v>57</v>
      </c>
      <c r="E342" s="40" t="s">
        <v>58</v>
      </c>
    </row>
    <row r="343" spans="1:5" ht="63.75">
      <c r="A343" t="s">
        <v>59</v>
      </c>
      <c r="E343" s="39" t="s">
        <v>4655</v>
      </c>
    </row>
    <row r="344" spans="1:16" ht="25.5">
      <c r="A344" t="s">
        <v>50</v>
      </c>
      <c s="34" t="s">
        <v>605</v>
      </c>
      <c s="34" t="s">
        <v>4656</v>
      </c>
      <c s="35" t="s">
        <v>5</v>
      </c>
      <c s="6" t="s">
        <v>4657</v>
      </c>
      <c s="36" t="s">
        <v>110</v>
      </c>
      <c s="37">
        <v>1</v>
      </c>
      <c s="36">
        <v>0</v>
      </c>
      <c s="36">
        <f>ROUND(G344*H344,6)</f>
      </c>
      <c r="L344" s="38">
        <v>0</v>
      </c>
      <c s="32">
        <f>ROUND(ROUND(L344,2)*ROUND(G344,3),2)</f>
      </c>
      <c s="36" t="s">
        <v>55</v>
      </c>
      <c>
        <f>(M344*21)/100</f>
      </c>
      <c t="s">
        <v>28</v>
      </c>
    </row>
    <row r="345" spans="1:5" ht="25.5">
      <c r="A345" s="35" t="s">
        <v>56</v>
      </c>
      <c r="E345" s="39" t="s">
        <v>4657</v>
      </c>
    </row>
    <row r="346" spans="1:5" ht="12.75">
      <c r="A346" s="35" t="s">
        <v>57</v>
      </c>
      <c r="E346" s="40" t="s">
        <v>58</v>
      </c>
    </row>
    <row r="347" spans="1:5" ht="102">
      <c r="A347" t="s">
        <v>59</v>
      </c>
      <c r="E347" s="39" t="s">
        <v>4658</v>
      </c>
    </row>
    <row r="348" spans="1:16" ht="12.75">
      <c r="A348" t="s">
        <v>50</v>
      </c>
      <c s="34" t="s">
        <v>609</v>
      </c>
      <c s="34" t="s">
        <v>4659</v>
      </c>
      <c s="35" t="s">
        <v>5</v>
      </c>
      <c s="6" t="s">
        <v>4639</v>
      </c>
      <c s="36" t="s">
        <v>4579</v>
      </c>
      <c s="37">
        <v>5</v>
      </c>
      <c s="36">
        <v>0</v>
      </c>
      <c s="36">
        <f>ROUND(G348*H348,6)</f>
      </c>
      <c r="L348" s="38">
        <v>0</v>
      </c>
      <c s="32">
        <f>ROUND(ROUND(L348,2)*ROUND(G348,3),2)</f>
      </c>
      <c s="36" t="s">
        <v>55</v>
      </c>
      <c>
        <f>(M348*21)/100</f>
      </c>
      <c t="s">
        <v>28</v>
      </c>
    </row>
    <row r="349" spans="1:5" ht="12.75">
      <c r="A349" s="35" t="s">
        <v>56</v>
      </c>
      <c r="E349" s="39" t="s">
        <v>4639</v>
      </c>
    </row>
    <row r="350" spans="1:5" ht="12.75">
      <c r="A350" s="35" t="s">
        <v>57</v>
      </c>
      <c r="E350" s="40" t="s">
        <v>220</v>
      </c>
    </row>
    <row r="351" spans="1:5" ht="38.25">
      <c r="A351" t="s">
        <v>59</v>
      </c>
      <c r="E351" s="39" t="s">
        <v>4640</v>
      </c>
    </row>
    <row r="352" spans="1:16" ht="12.75">
      <c r="A352" t="s">
        <v>50</v>
      </c>
      <c s="34" t="s">
        <v>613</v>
      </c>
      <c s="34" t="s">
        <v>4660</v>
      </c>
      <c s="35" t="s">
        <v>5</v>
      </c>
      <c s="6" t="s">
        <v>4635</v>
      </c>
      <c s="36" t="s">
        <v>1293</v>
      </c>
      <c s="37">
        <v>2.6</v>
      </c>
      <c s="36">
        <v>0</v>
      </c>
      <c s="36">
        <f>ROUND(G352*H352,6)</f>
      </c>
      <c r="L352" s="38">
        <v>0</v>
      </c>
      <c s="32">
        <f>ROUND(ROUND(L352,2)*ROUND(G352,3),2)</f>
      </c>
      <c s="36" t="s">
        <v>55</v>
      </c>
      <c>
        <f>(M352*21)/100</f>
      </c>
      <c t="s">
        <v>28</v>
      </c>
    </row>
    <row r="353" spans="1:5" ht="12.75">
      <c r="A353" s="35" t="s">
        <v>56</v>
      </c>
      <c r="E353" s="39" t="s">
        <v>4635</v>
      </c>
    </row>
    <row r="354" spans="1:5" ht="12.75">
      <c r="A354" s="35" t="s">
        <v>57</v>
      </c>
      <c r="E354" s="40" t="s">
        <v>4661</v>
      </c>
    </row>
    <row r="355" spans="1:5" ht="102">
      <c r="A355" t="s">
        <v>59</v>
      </c>
      <c r="E355" s="39" t="s">
        <v>4662</v>
      </c>
    </row>
    <row r="356" spans="1:16" ht="12.75">
      <c r="A356" t="s">
        <v>50</v>
      </c>
      <c s="34" t="s">
        <v>619</v>
      </c>
      <c s="34" t="s">
        <v>4636</v>
      </c>
      <c s="35" t="s">
        <v>5</v>
      </c>
      <c s="6" t="s">
        <v>4637</v>
      </c>
      <c s="36" t="s">
        <v>1293</v>
      </c>
      <c s="37">
        <v>2.6</v>
      </c>
      <c s="36">
        <v>0</v>
      </c>
      <c s="36">
        <f>ROUND(G356*H356,6)</f>
      </c>
      <c r="L356" s="38">
        <v>0</v>
      </c>
      <c s="32">
        <f>ROUND(ROUND(L356,2)*ROUND(G356,3),2)</f>
      </c>
      <c s="36" t="s">
        <v>55</v>
      </c>
      <c>
        <f>(M356*21)/100</f>
      </c>
      <c t="s">
        <v>28</v>
      </c>
    </row>
    <row r="357" spans="1:5" ht="12.75">
      <c r="A357" s="35" t="s">
        <v>56</v>
      </c>
      <c r="E357" s="39" t="s">
        <v>4637</v>
      </c>
    </row>
    <row r="358" spans="1:5" ht="12.75">
      <c r="A358" s="35" t="s">
        <v>57</v>
      </c>
      <c r="E358" s="40" t="s">
        <v>4661</v>
      </c>
    </row>
    <row r="359" spans="1:5" ht="102">
      <c r="A359" t="s">
        <v>59</v>
      </c>
      <c r="E359" s="39" t="s">
        <v>4631</v>
      </c>
    </row>
    <row r="360" spans="1:16" ht="25.5">
      <c r="A360" t="s">
        <v>50</v>
      </c>
      <c s="34" t="s">
        <v>623</v>
      </c>
      <c s="34" t="s">
        <v>4663</v>
      </c>
      <c s="35" t="s">
        <v>5</v>
      </c>
      <c s="6" t="s">
        <v>4590</v>
      </c>
      <c s="36" t="s">
        <v>110</v>
      </c>
      <c s="37">
        <v>1</v>
      </c>
      <c s="36">
        <v>0</v>
      </c>
      <c s="36">
        <f>ROUND(G360*H360,6)</f>
      </c>
      <c r="L360" s="38">
        <v>0</v>
      </c>
      <c s="32">
        <f>ROUND(ROUND(L360,2)*ROUND(G360,3),2)</f>
      </c>
      <c s="36" t="s">
        <v>55</v>
      </c>
      <c>
        <f>(M360*21)/100</f>
      </c>
      <c t="s">
        <v>28</v>
      </c>
    </row>
    <row r="361" spans="1:5" ht="25.5">
      <c r="A361" s="35" t="s">
        <v>56</v>
      </c>
      <c r="E361" s="39" t="s">
        <v>4590</v>
      </c>
    </row>
    <row r="362" spans="1:5" ht="12.75">
      <c r="A362" s="35" t="s">
        <v>57</v>
      </c>
      <c r="E362" s="40" t="s">
        <v>58</v>
      </c>
    </row>
    <row r="363" spans="1:5" ht="63.75">
      <c r="A363" t="s">
        <v>59</v>
      </c>
      <c r="E363" s="39" t="s">
        <v>4664</v>
      </c>
    </row>
    <row r="364" spans="1:16" ht="25.5">
      <c r="A364" t="s">
        <v>50</v>
      </c>
      <c s="34" t="s">
        <v>626</v>
      </c>
      <c s="34" t="s">
        <v>4591</v>
      </c>
      <c s="35" t="s">
        <v>5</v>
      </c>
      <c s="6" t="s">
        <v>4592</v>
      </c>
      <c s="36" t="s">
        <v>110</v>
      </c>
      <c s="37">
        <v>1</v>
      </c>
      <c s="36">
        <v>0</v>
      </c>
      <c s="36">
        <f>ROUND(G364*H364,6)</f>
      </c>
      <c r="L364" s="38">
        <v>0</v>
      </c>
      <c s="32">
        <f>ROUND(ROUND(L364,2)*ROUND(G364,3),2)</f>
      </c>
      <c s="36" t="s">
        <v>55</v>
      </c>
      <c>
        <f>(M364*21)/100</f>
      </c>
      <c t="s">
        <v>28</v>
      </c>
    </row>
    <row r="365" spans="1:5" ht="25.5">
      <c r="A365" s="35" t="s">
        <v>56</v>
      </c>
      <c r="E365" s="39" t="s">
        <v>4592</v>
      </c>
    </row>
    <row r="366" spans="1:5" ht="12.75">
      <c r="A366" s="35" t="s">
        <v>57</v>
      </c>
      <c r="E366" s="40" t="s">
        <v>58</v>
      </c>
    </row>
    <row r="367" spans="1:5" ht="63.75">
      <c r="A367" t="s">
        <v>59</v>
      </c>
      <c r="E367" s="39" t="s">
        <v>4584</v>
      </c>
    </row>
    <row r="368" spans="1:13" ht="12.75">
      <c r="A368" t="s">
        <v>47</v>
      </c>
      <c r="C368" s="31" t="s">
        <v>1246</v>
      </c>
      <c r="E368" s="33" t="s">
        <v>4665</v>
      </c>
      <c r="J368" s="32">
        <f>0</f>
      </c>
      <c s="32">
        <f>0</f>
      </c>
      <c s="32">
        <f>0+L369+L373+L377+L381+L385+L389+L393+L397+L401+L405+L409+L413+L417+L421+L425+L429+L433+L437+L441</f>
      </c>
      <c s="32">
        <f>0+M369+M373+M377+M381+M385+M389+M393+M397+M401+M405+M409+M413+M417+M421+M425+M429+M433+M437+M441</f>
      </c>
    </row>
    <row r="369" spans="1:16" ht="25.5">
      <c r="A369" t="s">
        <v>50</v>
      </c>
      <c s="34" t="s">
        <v>628</v>
      </c>
      <c s="34" t="s">
        <v>4666</v>
      </c>
      <c s="35" t="s">
        <v>5</v>
      </c>
      <c s="6" t="s">
        <v>4667</v>
      </c>
      <c s="36" t="s">
        <v>110</v>
      </c>
      <c s="37">
        <v>1</v>
      </c>
      <c s="36">
        <v>0</v>
      </c>
      <c s="36">
        <f>ROUND(G369*H369,6)</f>
      </c>
      <c r="L369" s="38">
        <v>0</v>
      </c>
      <c s="32">
        <f>ROUND(ROUND(L369,2)*ROUND(G369,3),2)</f>
      </c>
      <c s="36" t="s">
        <v>55</v>
      </c>
      <c>
        <f>(M369*21)/100</f>
      </c>
      <c t="s">
        <v>28</v>
      </c>
    </row>
    <row r="370" spans="1:5" ht="25.5">
      <c r="A370" s="35" t="s">
        <v>56</v>
      </c>
      <c r="E370" s="39" t="s">
        <v>4667</v>
      </c>
    </row>
    <row r="371" spans="1:5" ht="12.75">
      <c r="A371" s="35" t="s">
        <v>57</v>
      </c>
      <c r="E371" s="40" t="s">
        <v>58</v>
      </c>
    </row>
    <row r="372" spans="1:5" ht="63.75">
      <c r="A372" t="s">
        <v>59</v>
      </c>
      <c r="E372" s="39" t="s">
        <v>4668</v>
      </c>
    </row>
    <row r="373" spans="1:16" ht="25.5">
      <c r="A373" t="s">
        <v>50</v>
      </c>
      <c s="34" t="s">
        <v>631</v>
      </c>
      <c s="34" t="s">
        <v>4550</v>
      </c>
      <c s="35" t="s">
        <v>5</v>
      </c>
      <c s="6" t="s">
        <v>4551</v>
      </c>
      <c s="36" t="s">
        <v>1327</v>
      </c>
      <c s="37">
        <v>1</v>
      </c>
      <c s="36">
        <v>0</v>
      </c>
      <c s="36">
        <f>ROUND(G373*H373,6)</f>
      </c>
      <c r="L373" s="38">
        <v>0</v>
      </c>
      <c s="32">
        <f>ROUND(ROUND(L373,2)*ROUND(G373,3),2)</f>
      </c>
      <c s="36" t="s">
        <v>294</v>
      </c>
      <c>
        <f>(M373*21)/100</f>
      </c>
      <c t="s">
        <v>28</v>
      </c>
    </row>
    <row r="374" spans="1:5" ht="25.5">
      <c r="A374" s="35" t="s">
        <v>56</v>
      </c>
      <c r="E374" s="39" t="s">
        <v>4551</v>
      </c>
    </row>
    <row r="375" spans="1:5" ht="12.75">
      <c r="A375" s="35" t="s">
        <v>57</v>
      </c>
      <c r="E375" s="40" t="s">
        <v>58</v>
      </c>
    </row>
    <row r="376" spans="1:5" ht="12.75">
      <c r="A376" t="s">
        <v>59</v>
      </c>
      <c r="E376" s="39" t="s">
        <v>5</v>
      </c>
    </row>
    <row r="377" spans="1:16" ht="12.75">
      <c r="A377" t="s">
        <v>50</v>
      </c>
      <c s="34" t="s">
        <v>634</v>
      </c>
      <c s="34" t="s">
        <v>4552</v>
      </c>
      <c s="35" t="s">
        <v>5</v>
      </c>
      <c s="6" t="s">
        <v>4553</v>
      </c>
      <c s="36" t="s">
        <v>1327</v>
      </c>
      <c s="37">
        <v>1</v>
      </c>
      <c s="36">
        <v>0</v>
      </c>
      <c s="36">
        <f>ROUND(G377*H377,6)</f>
      </c>
      <c r="L377" s="38">
        <v>0</v>
      </c>
      <c s="32">
        <f>ROUND(ROUND(L377,2)*ROUND(G377,3),2)</f>
      </c>
      <c s="36" t="s">
        <v>294</v>
      </c>
      <c>
        <f>(M377*21)/100</f>
      </c>
      <c t="s">
        <v>28</v>
      </c>
    </row>
    <row r="378" spans="1:5" ht="12.75">
      <c r="A378" s="35" t="s">
        <v>56</v>
      </c>
      <c r="E378" s="39" t="s">
        <v>4553</v>
      </c>
    </row>
    <row r="379" spans="1:5" ht="12.75">
      <c r="A379" s="35" t="s">
        <v>57</v>
      </c>
      <c r="E379" s="40" t="s">
        <v>58</v>
      </c>
    </row>
    <row r="380" spans="1:5" ht="12.75">
      <c r="A380" t="s">
        <v>59</v>
      </c>
      <c r="E380" s="39" t="s">
        <v>5</v>
      </c>
    </row>
    <row r="381" spans="1:16" ht="25.5">
      <c r="A381" t="s">
        <v>50</v>
      </c>
      <c s="34" t="s">
        <v>636</v>
      </c>
      <c s="34" t="s">
        <v>4559</v>
      </c>
      <c s="35" t="s">
        <v>5</v>
      </c>
      <c s="6" t="s">
        <v>4560</v>
      </c>
      <c s="36" t="s">
        <v>267</v>
      </c>
      <c s="37">
        <v>10</v>
      </c>
      <c s="36">
        <v>0</v>
      </c>
      <c s="36">
        <f>ROUND(G381*H381,6)</f>
      </c>
      <c r="L381" s="38">
        <v>0</v>
      </c>
      <c s="32">
        <f>ROUND(ROUND(L381,2)*ROUND(G381,3),2)</f>
      </c>
      <c s="36" t="s">
        <v>294</v>
      </c>
      <c>
        <f>(M381*21)/100</f>
      </c>
      <c t="s">
        <v>28</v>
      </c>
    </row>
    <row r="382" spans="1:5" ht="25.5">
      <c r="A382" s="35" t="s">
        <v>56</v>
      </c>
      <c r="E382" s="39" t="s">
        <v>4560</v>
      </c>
    </row>
    <row r="383" spans="1:5" ht="12.75">
      <c r="A383" s="35" t="s">
        <v>57</v>
      </c>
      <c r="E383" s="40" t="s">
        <v>173</v>
      </c>
    </row>
    <row r="384" spans="1:5" ht="12.75">
      <c r="A384" t="s">
        <v>59</v>
      </c>
      <c r="E384" s="39" t="s">
        <v>5</v>
      </c>
    </row>
    <row r="385" spans="1:16" ht="25.5">
      <c r="A385" t="s">
        <v>50</v>
      </c>
      <c s="34" t="s">
        <v>638</v>
      </c>
      <c s="34" t="s">
        <v>4600</v>
      </c>
      <c s="35" t="s">
        <v>5</v>
      </c>
      <c s="6" t="s">
        <v>4601</v>
      </c>
      <c s="36" t="s">
        <v>1327</v>
      </c>
      <c s="37">
        <v>1</v>
      </c>
      <c s="36">
        <v>0</v>
      </c>
      <c s="36">
        <f>ROUND(G385*H385,6)</f>
      </c>
      <c r="L385" s="38">
        <v>0</v>
      </c>
      <c s="32">
        <f>ROUND(ROUND(L385,2)*ROUND(G385,3),2)</f>
      </c>
      <c s="36" t="s">
        <v>294</v>
      </c>
      <c>
        <f>(M385*21)/100</f>
      </c>
      <c t="s">
        <v>28</v>
      </c>
    </row>
    <row r="386" spans="1:5" ht="25.5">
      <c r="A386" s="35" t="s">
        <v>56</v>
      </c>
      <c r="E386" s="39" t="s">
        <v>4601</v>
      </c>
    </row>
    <row r="387" spans="1:5" ht="12.75">
      <c r="A387" s="35" t="s">
        <v>57</v>
      </c>
      <c r="E387" s="40" t="s">
        <v>58</v>
      </c>
    </row>
    <row r="388" spans="1:5" ht="12.75">
      <c r="A388" t="s">
        <v>59</v>
      </c>
      <c r="E388" s="39" t="s">
        <v>5</v>
      </c>
    </row>
    <row r="389" spans="1:16" ht="12.75">
      <c r="A389" t="s">
        <v>50</v>
      </c>
      <c s="34" t="s">
        <v>640</v>
      </c>
      <c s="34" t="s">
        <v>4647</v>
      </c>
      <c s="35" t="s">
        <v>5</v>
      </c>
      <c s="6" t="s">
        <v>4648</v>
      </c>
      <c s="36" t="s">
        <v>1327</v>
      </c>
      <c s="37">
        <v>1</v>
      </c>
      <c s="36">
        <v>0.0007</v>
      </c>
      <c s="36">
        <f>ROUND(G389*H389,6)</f>
      </c>
      <c r="L389" s="38">
        <v>0</v>
      </c>
      <c s="32">
        <f>ROUND(ROUND(L389,2)*ROUND(G389,3),2)</f>
      </c>
      <c s="36" t="s">
        <v>294</v>
      </c>
      <c>
        <f>(M389*21)/100</f>
      </c>
      <c t="s">
        <v>28</v>
      </c>
    </row>
    <row r="390" spans="1:5" ht="12.75">
      <c r="A390" s="35" t="s">
        <v>56</v>
      </c>
      <c r="E390" s="39" t="s">
        <v>4648</v>
      </c>
    </row>
    <row r="391" spans="1:5" ht="12.75">
      <c r="A391" s="35" t="s">
        <v>57</v>
      </c>
      <c r="E391" s="40" t="s">
        <v>58</v>
      </c>
    </row>
    <row r="392" spans="1:5" ht="12.75">
      <c r="A392" t="s">
        <v>59</v>
      </c>
      <c r="E392" s="39" t="s">
        <v>5</v>
      </c>
    </row>
    <row r="393" spans="1:16" ht="12.75">
      <c r="A393" t="s">
        <v>50</v>
      </c>
      <c s="34" t="s">
        <v>642</v>
      </c>
      <c s="34" t="s">
        <v>4669</v>
      </c>
      <c s="35" t="s">
        <v>5</v>
      </c>
      <c s="6" t="s">
        <v>4670</v>
      </c>
      <c s="36" t="s">
        <v>110</v>
      </c>
      <c s="37">
        <v>2</v>
      </c>
      <c s="36">
        <v>0</v>
      </c>
      <c s="36">
        <f>ROUND(G393*H393,6)</f>
      </c>
      <c r="L393" s="38">
        <v>0</v>
      </c>
      <c s="32">
        <f>ROUND(ROUND(L393,2)*ROUND(G393,3),2)</f>
      </c>
      <c s="36" t="s">
        <v>55</v>
      </c>
      <c>
        <f>(M393*21)/100</f>
      </c>
      <c t="s">
        <v>28</v>
      </c>
    </row>
    <row r="394" spans="1:5" ht="12.75">
      <c r="A394" s="35" t="s">
        <v>56</v>
      </c>
      <c r="E394" s="39" t="s">
        <v>4670</v>
      </c>
    </row>
    <row r="395" spans="1:5" ht="12.75">
      <c r="A395" s="35" t="s">
        <v>57</v>
      </c>
      <c r="E395" s="40" t="s">
        <v>415</v>
      </c>
    </row>
    <row r="396" spans="1:5" ht="102">
      <c r="A396" t="s">
        <v>59</v>
      </c>
      <c r="E396" s="39" t="s">
        <v>4671</v>
      </c>
    </row>
    <row r="397" spans="1:16" ht="12.75">
      <c r="A397" t="s">
        <v>50</v>
      </c>
      <c s="34" t="s">
        <v>644</v>
      </c>
      <c s="34" t="s">
        <v>4619</v>
      </c>
      <c s="35" t="s">
        <v>5</v>
      </c>
      <c s="6" t="s">
        <v>4620</v>
      </c>
      <c s="36" t="s">
        <v>1327</v>
      </c>
      <c s="37">
        <v>2</v>
      </c>
      <c s="36">
        <v>0.0001</v>
      </c>
      <c s="36">
        <f>ROUND(G397*H397,6)</f>
      </c>
      <c r="L397" s="38">
        <v>0</v>
      </c>
      <c s="32">
        <f>ROUND(ROUND(L397,2)*ROUND(G397,3),2)</f>
      </c>
      <c s="36" t="s">
        <v>294</v>
      </c>
      <c>
        <f>(M397*21)/100</f>
      </c>
      <c t="s">
        <v>28</v>
      </c>
    </row>
    <row r="398" spans="1:5" ht="12.75">
      <c r="A398" s="35" t="s">
        <v>56</v>
      </c>
      <c r="E398" s="39" t="s">
        <v>4620</v>
      </c>
    </row>
    <row r="399" spans="1:5" ht="12.75">
      <c r="A399" s="35" t="s">
        <v>57</v>
      </c>
      <c r="E399" s="40" t="s">
        <v>415</v>
      </c>
    </row>
    <row r="400" spans="1:5" ht="12.75">
      <c r="A400" t="s">
        <v>59</v>
      </c>
      <c r="E400" s="39" t="s">
        <v>5</v>
      </c>
    </row>
    <row r="401" spans="1:16" ht="12.75">
      <c r="A401" t="s">
        <v>50</v>
      </c>
      <c s="34" t="s">
        <v>646</v>
      </c>
      <c s="34" t="s">
        <v>4672</v>
      </c>
      <c s="35" t="s">
        <v>5</v>
      </c>
      <c s="6" t="s">
        <v>4652</v>
      </c>
      <c s="36" t="s">
        <v>110</v>
      </c>
      <c s="37">
        <v>3</v>
      </c>
      <c s="36">
        <v>0</v>
      </c>
      <c s="36">
        <f>ROUND(G401*H401,6)</f>
      </c>
      <c r="L401" s="38">
        <v>0</v>
      </c>
      <c s="32">
        <f>ROUND(ROUND(L401,2)*ROUND(G401,3),2)</f>
      </c>
      <c s="36" t="s">
        <v>55</v>
      </c>
      <c>
        <f>(M401*21)/100</f>
      </c>
      <c t="s">
        <v>28</v>
      </c>
    </row>
    <row r="402" spans="1:5" ht="12.75">
      <c r="A402" s="35" t="s">
        <v>56</v>
      </c>
      <c r="E402" s="39" t="s">
        <v>4652</v>
      </c>
    </row>
    <row r="403" spans="1:5" ht="12.75">
      <c r="A403" s="35" t="s">
        <v>57</v>
      </c>
      <c r="E403" s="40" t="s">
        <v>248</v>
      </c>
    </row>
    <row r="404" spans="1:5" ht="102">
      <c r="A404" t="s">
        <v>59</v>
      </c>
      <c r="E404" s="39" t="s">
        <v>4673</v>
      </c>
    </row>
    <row r="405" spans="1:16" ht="12.75">
      <c r="A405" t="s">
        <v>50</v>
      </c>
      <c s="34" t="s">
        <v>648</v>
      </c>
      <c s="34" t="s">
        <v>4624</v>
      </c>
      <c s="35" t="s">
        <v>5</v>
      </c>
      <c s="6" t="s">
        <v>4625</v>
      </c>
      <c s="36" t="s">
        <v>1327</v>
      </c>
      <c s="37">
        <v>3</v>
      </c>
      <c s="36">
        <v>0.00052</v>
      </c>
      <c s="36">
        <f>ROUND(G405*H405,6)</f>
      </c>
      <c r="L405" s="38">
        <v>0</v>
      </c>
      <c s="32">
        <f>ROUND(ROUND(L405,2)*ROUND(G405,3),2)</f>
      </c>
      <c s="36" t="s">
        <v>294</v>
      </c>
      <c>
        <f>(M405*21)/100</f>
      </c>
      <c t="s">
        <v>28</v>
      </c>
    </row>
    <row r="406" spans="1:5" ht="12.75">
      <c r="A406" s="35" t="s">
        <v>56</v>
      </c>
      <c r="E406" s="39" t="s">
        <v>4625</v>
      </c>
    </row>
    <row r="407" spans="1:5" ht="12.75">
      <c r="A407" s="35" t="s">
        <v>57</v>
      </c>
      <c r="E407" s="40" t="s">
        <v>248</v>
      </c>
    </row>
    <row r="408" spans="1:5" ht="12.75">
      <c r="A408" t="s">
        <v>59</v>
      </c>
      <c r="E408" s="39" t="s">
        <v>5</v>
      </c>
    </row>
    <row r="409" spans="1:16" ht="12.75">
      <c r="A409" t="s">
        <v>50</v>
      </c>
      <c s="34" t="s">
        <v>651</v>
      </c>
      <c s="34" t="s">
        <v>4674</v>
      </c>
      <c s="35" t="s">
        <v>5</v>
      </c>
      <c s="6" t="s">
        <v>4627</v>
      </c>
      <c s="36" t="s">
        <v>110</v>
      </c>
      <c s="37">
        <v>1</v>
      </c>
      <c s="36">
        <v>0</v>
      </c>
      <c s="36">
        <f>ROUND(G409*H409,6)</f>
      </c>
      <c r="L409" s="38">
        <v>0</v>
      </c>
      <c s="32">
        <f>ROUND(ROUND(L409,2)*ROUND(G409,3),2)</f>
      </c>
      <c s="36" t="s">
        <v>55</v>
      </c>
      <c>
        <f>(M409*21)/100</f>
      </c>
      <c t="s">
        <v>28</v>
      </c>
    </row>
    <row r="410" spans="1:5" ht="12.75">
      <c r="A410" s="35" t="s">
        <v>56</v>
      </c>
      <c r="E410" s="39" t="s">
        <v>4627</v>
      </c>
    </row>
    <row r="411" spans="1:5" ht="12.75">
      <c r="A411" s="35" t="s">
        <v>57</v>
      </c>
      <c r="E411" s="40" t="s">
        <v>58</v>
      </c>
    </row>
    <row r="412" spans="1:5" ht="63.75">
      <c r="A412" t="s">
        <v>59</v>
      </c>
      <c r="E412" s="39" t="s">
        <v>4675</v>
      </c>
    </row>
    <row r="413" spans="1:16" ht="25.5">
      <c r="A413" t="s">
        <v>50</v>
      </c>
      <c s="34" t="s">
        <v>653</v>
      </c>
      <c s="34" t="s">
        <v>4676</v>
      </c>
      <c s="35" t="s">
        <v>5</v>
      </c>
      <c s="6" t="s">
        <v>4677</v>
      </c>
      <c s="36" t="s">
        <v>110</v>
      </c>
      <c s="37">
        <v>1</v>
      </c>
      <c s="36">
        <v>0</v>
      </c>
      <c s="36">
        <f>ROUND(G413*H413,6)</f>
      </c>
      <c r="L413" s="38">
        <v>0</v>
      </c>
      <c s="32">
        <f>ROUND(ROUND(L413,2)*ROUND(G413,3),2)</f>
      </c>
      <c s="36" t="s">
        <v>55</v>
      </c>
      <c>
        <f>(M413*21)/100</f>
      </c>
      <c t="s">
        <v>28</v>
      </c>
    </row>
    <row r="414" spans="1:5" ht="25.5">
      <c r="A414" s="35" t="s">
        <v>56</v>
      </c>
      <c r="E414" s="39" t="s">
        <v>4677</v>
      </c>
    </row>
    <row r="415" spans="1:5" ht="12.75">
      <c r="A415" s="35" t="s">
        <v>57</v>
      </c>
      <c r="E415" s="40" t="s">
        <v>58</v>
      </c>
    </row>
    <row r="416" spans="1:5" ht="102">
      <c r="A416" t="s">
        <v>59</v>
      </c>
      <c r="E416" s="39" t="s">
        <v>4678</v>
      </c>
    </row>
    <row r="417" spans="1:16" ht="12.75">
      <c r="A417" t="s">
        <v>50</v>
      </c>
      <c s="34" t="s">
        <v>655</v>
      </c>
      <c s="34" t="s">
        <v>4679</v>
      </c>
      <c s="35" t="s">
        <v>5</v>
      </c>
      <c s="6" t="s">
        <v>4680</v>
      </c>
      <c s="36" t="s">
        <v>4579</v>
      </c>
      <c s="37">
        <v>10</v>
      </c>
      <c s="36">
        <v>0</v>
      </c>
      <c s="36">
        <f>ROUND(G417*H417,6)</f>
      </c>
      <c r="L417" s="38">
        <v>0</v>
      </c>
      <c s="32">
        <f>ROUND(ROUND(L417,2)*ROUND(G417,3),2)</f>
      </c>
      <c s="36" t="s">
        <v>55</v>
      </c>
      <c>
        <f>(M417*21)/100</f>
      </c>
      <c t="s">
        <v>28</v>
      </c>
    </row>
    <row r="418" spans="1:5" ht="12.75">
      <c r="A418" s="35" t="s">
        <v>56</v>
      </c>
      <c r="E418" s="39" t="s">
        <v>4680</v>
      </c>
    </row>
    <row r="419" spans="1:5" ht="12.75">
      <c r="A419" s="35" t="s">
        <v>57</v>
      </c>
      <c r="E419" s="40" t="s">
        <v>173</v>
      </c>
    </row>
    <row r="420" spans="1:5" ht="38.25">
      <c r="A420" t="s">
        <v>59</v>
      </c>
      <c r="E420" s="39" t="s">
        <v>4640</v>
      </c>
    </row>
    <row r="421" spans="1:16" ht="12.75">
      <c r="A421" t="s">
        <v>50</v>
      </c>
      <c s="34" t="s">
        <v>657</v>
      </c>
      <c s="34" t="s">
        <v>4681</v>
      </c>
      <c s="35" t="s">
        <v>5</v>
      </c>
      <c s="6" t="s">
        <v>4682</v>
      </c>
      <c s="36" t="s">
        <v>110</v>
      </c>
      <c s="37">
        <v>1</v>
      </c>
      <c s="36">
        <v>0</v>
      </c>
      <c s="36">
        <f>ROUND(G421*H421,6)</f>
      </c>
      <c r="L421" s="38">
        <v>0</v>
      </c>
      <c s="32">
        <f>ROUND(ROUND(L421,2)*ROUND(G421,3),2)</f>
      </c>
      <c s="36" t="s">
        <v>55</v>
      </c>
      <c>
        <f>(M421*21)/100</f>
      </c>
      <c t="s">
        <v>28</v>
      </c>
    </row>
    <row r="422" spans="1:5" ht="12.75">
      <c r="A422" s="35" t="s">
        <v>56</v>
      </c>
      <c r="E422" s="39" t="s">
        <v>4682</v>
      </c>
    </row>
    <row r="423" spans="1:5" ht="12.75">
      <c r="A423" s="35" t="s">
        <v>57</v>
      </c>
      <c r="E423" s="40" t="s">
        <v>58</v>
      </c>
    </row>
    <row r="424" spans="1:5" ht="63.75">
      <c r="A424" t="s">
        <v>59</v>
      </c>
      <c r="E424" s="39" t="s">
        <v>4664</v>
      </c>
    </row>
    <row r="425" spans="1:16" ht="12.75">
      <c r="A425" t="s">
        <v>50</v>
      </c>
      <c s="34" t="s">
        <v>659</v>
      </c>
      <c s="34" t="s">
        <v>4683</v>
      </c>
      <c s="35" t="s">
        <v>5</v>
      </c>
      <c s="6" t="s">
        <v>4684</v>
      </c>
      <c s="36" t="s">
        <v>110</v>
      </c>
      <c s="37">
        <v>1</v>
      </c>
      <c s="36">
        <v>0</v>
      </c>
      <c s="36">
        <f>ROUND(G425*H425,6)</f>
      </c>
      <c r="L425" s="38">
        <v>0</v>
      </c>
      <c s="32">
        <f>ROUND(ROUND(L425,2)*ROUND(G425,3),2)</f>
      </c>
      <c s="36" t="s">
        <v>55</v>
      </c>
      <c>
        <f>(M425*21)/100</f>
      </c>
      <c t="s">
        <v>28</v>
      </c>
    </row>
    <row r="426" spans="1:5" ht="12.75">
      <c r="A426" s="35" t="s">
        <v>56</v>
      </c>
      <c r="E426" s="39" t="s">
        <v>4684</v>
      </c>
    </row>
    <row r="427" spans="1:5" ht="12.75">
      <c r="A427" s="35" t="s">
        <v>57</v>
      </c>
      <c r="E427" s="40" t="s">
        <v>58</v>
      </c>
    </row>
    <row r="428" spans="1:5" ht="63.75">
      <c r="A428" t="s">
        <v>59</v>
      </c>
      <c r="E428" s="39" t="s">
        <v>4664</v>
      </c>
    </row>
    <row r="429" spans="1:16" ht="12.75">
      <c r="A429" t="s">
        <v>50</v>
      </c>
      <c s="34" t="s">
        <v>661</v>
      </c>
      <c s="34" t="s">
        <v>4660</v>
      </c>
      <c s="35" t="s">
        <v>5</v>
      </c>
      <c s="6" t="s">
        <v>4635</v>
      </c>
      <c s="36" t="s">
        <v>1293</v>
      </c>
      <c s="37">
        <v>2.6</v>
      </c>
      <c s="36">
        <v>0</v>
      </c>
      <c s="36">
        <f>ROUND(G429*H429,6)</f>
      </c>
      <c r="L429" s="38">
        <v>0</v>
      </c>
      <c s="32">
        <f>ROUND(ROUND(L429,2)*ROUND(G429,3),2)</f>
      </c>
      <c s="36" t="s">
        <v>55</v>
      </c>
      <c>
        <f>(M429*21)/100</f>
      </c>
      <c t="s">
        <v>28</v>
      </c>
    </row>
    <row r="430" spans="1:5" ht="12.75">
      <c r="A430" s="35" t="s">
        <v>56</v>
      </c>
      <c r="E430" s="39" t="s">
        <v>4635</v>
      </c>
    </row>
    <row r="431" spans="1:5" ht="12.75">
      <c r="A431" s="35" t="s">
        <v>57</v>
      </c>
      <c r="E431" s="40" t="s">
        <v>4661</v>
      </c>
    </row>
    <row r="432" spans="1:5" ht="63.75">
      <c r="A432" t="s">
        <v>59</v>
      </c>
      <c r="E432" s="39" t="s">
        <v>4685</v>
      </c>
    </row>
    <row r="433" spans="1:16" ht="12.75">
      <c r="A433" t="s">
        <v>50</v>
      </c>
      <c s="34" t="s">
        <v>664</v>
      </c>
      <c s="34" t="s">
        <v>4636</v>
      </c>
      <c s="35" t="s">
        <v>5</v>
      </c>
      <c s="6" t="s">
        <v>4637</v>
      </c>
      <c s="36" t="s">
        <v>1293</v>
      </c>
      <c s="37">
        <v>2.6</v>
      </c>
      <c s="36">
        <v>0</v>
      </c>
      <c s="36">
        <f>ROUND(G433*H433,6)</f>
      </c>
      <c r="L433" s="38">
        <v>0</v>
      </c>
      <c s="32">
        <f>ROUND(ROUND(L433,2)*ROUND(G433,3),2)</f>
      </c>
      <c s="36" t="s">
        <v>55</v>
      </c>
      <c>
        <f>(M433*21)/100</f>
      </c>
      <c t="s">
        <v>28</v>
      </c>
    </row>
    <row r="434" spans="1:5" ht="12.75">
      <c r="A434" s="35" t="s">
        <v>56</v>
      </c>
      <c r="E434" s="39" t="s">
        <v>4637</v>
      </c>
    </row>
    <row r="435" spans="1:5" ht="12.75">
      <c r="A435" s="35" t="s">
        <v>57</v>
      </c>
      <c r="E435" s="40" t="s">
        <v>4661</v>
      </c>
    </row>
    <row r="436" spans="1:5" ht="102">
      <c r="A436" t="s">
        <v>59</v>
      </c>
      <c r="E436" s="39" t="s">
        <v>4631</v>
      </c>
    </row>
    <row r="437" spans="1:16" ht="25.5">
      <c r="A437" t="s">
        <v>50</v>
      </c>
      <c s="34" t="s">
        <v>666</v>
      </c>
      <c s="34" t="s">
        <v>4686</v>
      </c>
      <c s="35" t="s">
        <v>5</v>
      </c>
      <c s="6" t="s">
        <v>4590</v>
      </c>
      <c s="36" t="s">
        <v>110</v>
      </c>
      <c s="37">
        <v>1</v>
      </c>
      <c s="36">
        <v>0</v>
      </c>
      <c s="36">
        <f>ROUND(G437*H437,6)</f>
      </c>
      <c r="L437" s="38">
        <v>0</v>
      </c>
      <c s="32">
        <f>ROUND(ROUND(L437,2)*ROUND(G437,3),2)</f>
      </c>
      <c s="36" t="s">
        <v>55</v>
      </c>
      <c>
        <f>(M437*21)/100</f>
      </c>
      <c t="s">
        <v>28</v>
      </c>
    </row>
    <row r="438" spans="1:5" ht="25.5">
      <c r="A438" s="35" t="s">
        <v>56</v>
      </c>
      <c r="E438" s="39" t="s">
        <v>4590</v>
      </c>
    </row>
    <row r="439" spans="1:5" ht="12.75">
      <c r="A439" s="35" t="s">
        <v>57</v>
      </c>
      <c r="E439" s="40" t="s">
        <v>58</v>
      </c>
    </row>
    <row r="440" spans="1:5" ht="63.75">
      <c r="A440" t="s">
        <v>59</v>
      </c>
      <c r="E440" s="39" t="s">
        <v>4664</v>
      </c>
    </row>
    <row r="441" spans="1:16" ht="25.5">
      <c r="A441" t="s">
        <v>50</v>
      </c>
      <c s="34" t="s">
        <v>668</v>
      </c>
      <c s="34" t="s">
        <v>4591</v>
      </c>
      <c s="35" t="s">
        <v>5</v>
      </c>
      <c s="6" t="s">
        <v>4592</v>
      </c>
      <c s="36" t="s">
        <v>110</v>
      </c>
      <c s="37">
        <v>1</v>
      </c>
      <c s="36">
        <v>0</v>
      </c>
      <c s="36">
        <f>ROUND(G441*H441,6)</f>
      </c>
      <c r="L441" s="38">
        <v>0</v>
      </c>
      <c s="32">
        <f>ROUND(ROUND(L441,2)*ROUND(G441,3),2)</f>
      </c>
      <c s="36" t="s">
        <v>55</v>
      </c>
      <c>
        <f>(M441*21)/100</f>
      </c>
      <c t="s">
        <v>28</v>
      </c>
    </row>
    <row r="442" spans="1:5" ht="25.5">
      <c r="A442" s="35" t="s">
        <v>56</v>
      </c>
      <c r="E442" s="39" t="s">
        <v>4592</v>
      </c>
    </row>
    <row r="443" spans="1:5" ht="12.75">
      <c r="A443" s="35" t="s">
        <v>57</v>
      </c>
      <c r="E443" s="40" t="s">
        <v>58</v>
      </c>
    </row>
    <row r="444" spans="1:5" ht="63.75">
      <c r="A444" t="s">
        <v>59</v>
      </c>
      <c r="E444" s="39" t="s">
        <v>4584</v>
      </c>
    </row>
    <row r="445" spans="1:13" ht="12.75">
      <c r="A445" t="s">
        <v>47</v>
      </c>
      <c r="C445" s="31" t="s">
        <v>1254</v>
      </c>
      <c r="E445" s="33" t="s">
        <v>4687</v>
      </c>
      <c r="J445" s="32">
        <f>0</f>
      </c>
      <c s="32">
        <f>0</f>
      </c>
      <c s="32">
        <f>0+L446+L450+L454+L458+L462+L466+L470+L474+L478+L482+L486+L490+L494+L498+L502+L506</f>
      </c>
      <c s="32">
        <f>0+M446+M450+M454+M458+M462+M466+M470+M474+M478+M482+M486+M490+M494+M498+M502+M506</f>
      </c>
    </row>
    <row r="446" spans="1:16" ht="25.5">
      <c r="A446" t="s">
        <v>50</v>
      </c>
      <c s="34" t="s">
        <v>671</v>
      </c>
      <c s="34" t="s">
        <v>4688</v>
      </c>
      <c s="35" t="s">
        <v>5</v>
      </c>
      <c s="6" t="s">
        <v>4689</v>
      </c>
      <c s="36" t="s">
        <v>110</v>
      </c>
      <c s="37">
        <v>1</v>
      </c>
      <c s="36">
        <v>0</v>
      </c>
      <c s="36">
        <f>ROUND(G446*H446,6)</f>
      </c>
      <c r="L446" s="38">
        <v>0</v>
      </c>
      <c s="32">
        <f>ROUND(ROUND(L446,2)*ROUND(G446,3),2)</f>
      </c>
      <c s="36" t="s">
        <v>55</v>
      </c>
      <c>
        <f>(M446*21)/100</f>
      </c>
      <c t="s">
        <v>28</v>
      </c>
    </row>
    <row r="447" spans="1:5" ht="25.5">
      <c r="A447" s="35" t="s">
        <v>56</v>
      </c>
      <c r="E447" s="39" t="s">
        <v>4689</v>
      </c>
    </row>
    <row r="448" spans="1:5" ht="12.75">
      <c r="A448" s="35" t="s">
        <v>57</v>
      </c>
      <c r="E448" s="40" t="s">
        <v>58</v>
      </c>
    </row>
    <row r="449" spans="1:5" ht="63.75">
      <c r="A449" t="s">
        <v>59</v>
      </c>
      <c r="E449" s="39" t="s">
        <v>4690</v>
      </c>
    </row>
    <row r="450" spans="1:16" ht="25.5">
      <c r="A450" t="s">
        <v>50</v>
      </c>
      <c s="34" t="s">
        <v>675</v>
      </c>
      <c s="34" t="s">
        <v>4550</v>
      </c>
      <c s="35" t="s">
        <v>5</v>
      </c>
      <c s="6" t="s">
        <v>4551</v>
      </c>
      <c s="36" t="s">
        <v>1327</v>
      </c>
      <c s="37">
        <v>1</v>
      </c>
      <c s="36">
        <v>0</v>
      </c>
      <c s="36">
        <f>ROUND(G450*H450,6)</f>
      </c>
      <c r="L450" s="38">
        <v>0</v>
      </c>
      <c s="32">
        <f>ROUND(ROUND(L450,2)*ROUND(G450,3),2)</f>
      </c>
      <c s="36" t="s">
        <v>294</v>
      </c>
      <c>
        <f>(M450*21)/100</f>
      </c>
      <c t="s">
        <v>28</v>
      </c>
    </row>
    <row r="451" spans="1:5" ht="25.5">
      <c r="A451" s="35" t="s">
        <v>56</v>
      </c>
      <c r="E451" s="39" t="s">
        <v>4551</v>
      </c>
    </row>
    <row r="452" spans="1:5" ht="12.75">
      <c r="A452" s="35" t="s">
        <v>57</v>
      </c>
      <c r="E452" s="40" t="s">
        <v>58</v>
      </c>
    </row>
    <row r="453" spans="1:5" ht="12.75">
      <c r="A453" t="s">
        <v>59</v>
      </c>
      <c r="E453" s="39" t="s">
        <v>5</v>
      </c>
    </row>
    <row r="454" spans="1:16" ht="12.75">
      <c r="A454" t="s">
        <v>50</v>
      </c>
      <c s="34" t="s">
        <v>678</v>
      </c>
      <c s="34" t="s">
        <v>4552</v>
      </c>
      <c s="35" t="s">
        <v>5</v>
      </c>
      <c s="6" t="s">
        <v>4553</v>
      </c>
      <c s="36" t="s">
        <v>1327</v>
      </c>
      <c s="37">
        <v>2</v>
      </c>
      <c s="36">
        <v>0</v>
      </c>
      <c s="36">
        <f>ROUND(G454*H454,6)</f>
      </c>
      <c r="L454" s="38">
        <v>0</v>
      </c>
      <c s="32">
        <f>ROUND(ROUND(L454,2)*ROUND(G454,3),2)</f>
      </c>
      <c s="36" t="s">
        <v>294</v>
      </c>
      <c>
        <f>(M454*21)/100</f>
      </c>
      <c t="s">
        <v>28</v>
      </c>
    </row>
    <row r="455" spans="1:5" ht="12.75">
      <c r="A455" s="35" t="s">
        <v>56</v>
      </c>
      <c r="E455" s="39" t="s">
        <v>4553</v>
      </c>
    </row>
    <row r="456" spans="1:5" ht="12.75">
      <c r="A456" s="35" t="s">
        <v>57</v>
      </c>
      <c r="E456" s="40" t="s">
        <v>415</v>
      </c>
    </row>
    <row r="457" spans="1:5" ht="12.75">
      <c r="A457" t="s">
        <v>59</v>
      </c>
      <c r="E457" s="39" t="s">
        <v>5</v>
      </c>
    </row>
    <row r="458" spans="1:16" ht="25.5">
      <c r="A458" t="s">
        <v>50</v>
      </c>
      <c s="34" t="s">
        <v>681</v>
      </c>
      <c s="34" t="s">
        <v>4554</v>
      </c>
      <c s="35" t="s">
        <v>5</v>
      </c>
      <c s="6" t="s">
        <v>4555</v>
      </c>
      <c s="36" t="s">
        <v>1327</v>
      </c>
      <c s="37">
        <v>2</v>
      </c>
      <c s="36">
        <v>0</v>
      </c>
      <c s="36">
        <f>ROUND(G458*H458,6)</f>
      </c>
      <c r="L458" s="38">
        <v>0</v>
      </c>
      <c s="32">
        <f>ROUND(ROUND(L458,2)*ROUND(G458,3),2)</f>
      </c>
      <c s="36" t="s">
        <v>294</v>
      </c>
      <c>
        <f>(M458*21)/100</f>
      </c>
      <c t="s">
        <v>28</v>
      </c>
    </row>
    <row r="459" spans="1:5" ht="25.5">
      <c r="A459" s="35" t="s">
        <v>56</v>
      </c>
      <c r="E459" s="39" t="s">
        <v>4555</v>
      </c>
    </row>
    <row r="460" spans="1:5" ht="12.75">
      <c r="A460" s="35" t="s">
        <v>57</v>
      </c>
      <c r="E460" s="40" t="s">
        <v>415</v>
      </c>
    </row>
    <row r="461" spans="1:5" ht="12.75">
      <c r="A461" t="s">
        <v>59</v>
      </c>
      <c r="E461" s="39" t="s">
        <v>5</v>
      </c>
    </row>
    <row r="462" spans="1:16" ht="25.5">
      <c r="A462" t="s">
        <v>50</v>
      </c>
      <c s="34" t="s">
        <v>684</v>
      </c>
      <c s="34" t="s">
        <v>4559</v>
      </c>
      <c s="35" t="s">
        <v>5</v>
      </c>
      <c s="6" t="s">
        <v>4560</v>
      </c>
      <c s="36" t="s">
        <v>267</v>
      </c>
      <c s="37">
        <v>13.3</v>
      </c>
      <c s="36">
        <v>0</v>
      </c>
      <c s="36">
        <f>ROUND(G462*H462,6)</f>
      </c>
      <c r="L462" s="38">
        <v>0</v>
      </c>
      <c s="32">
        <f>ROUND(ROUND(L462,2)*ROUND(G462,3),2)</f>
      </c>
      <c s="36" t="s">
        <v>294</v>
      </c>
      <c>
        <f>(M462*21)/100</f>
      </c>
      <c t="s">
        <v>28</v>
      </c>
    </row>
    <row r="463" spans="1:5" ht="25.5">
      <c r="A463" s="35" t="s">
        <v>56</v>
      </c>
      <c r="E463" s="39" t="s">
        <v>4560</v>
      </c>
    </row>
    <row r="464" spans="1:5" ht="12.75">
      <c r="A464" s="35" t="s">
        <v>57</v>
      </c>
      <c r="E464" s="40" t="s">
        <v>4691</v>
      </c>
    </row>
    <row r="465" spans="1:5" ht="12.75">
      <c r="A465" t="s">
        <v>59</v>
      </c>
      <c r="E465" s="39" t="s">
        <v>5</v>
      </c>
    </row>
    <row r="466" spans="1:16" ht="25.5">
      <c r="A466" t="s">
        <v>50</v>
      </c>
      <c s="34" t="s">
        <v>689</v>
      </c>
      <c s="34" t="s">
        <v>4600</v>
      </c>
      <c s="35" t="s">
        <v>5</v>
      </c>
      <c s="6" t="s">
        <v>4601</v>
      </c>
      <c s="36" t="s">
        <v>1327</v>
      </c>
      <c s="37">
        <v>1</v>
      </c>
      <c s="36">
        <v>0</v>
      </c>
      <c s="36">
        <f>ROUND(G466*H466,6)</f>
      </c>
      <c r="L466" s="38">
        <v>0</v>
      </c>
      <c s="32">
        <f>ROUND(ROUND(L466,2)*ROUND(G466,3),2)</f>
      </c>
      <c s="36" t="s">
        <v>294</v>
      </c>
      <c>
        <f>(M466*21)/100</f>
      </c>
      <c t="s">
        <v>28</v>
      </c>
    </row>
    <row r="467" spans="1:5" ht="25.5">
      <c r="A467" s="35" t="s">
        <v>56</v>
      </c>
      <c r="E467" s="39" t="s">
        <v>4601</v>
      </c>
    </row>
    <row r="468" spans="1:5" ht="12.75">
      <c r="A468" s="35" t="s">
        <v>57</v>
      </c>
      <c r="E468" s="40" t="s">
        <v>58</v>
      </c>
    </row>
    <row r="469" spans="1:5" ht="12.75">
      <c r="A469" t="s">
        <v>59</v>
      </c>
      <c r="E469" s="39" t="s">
        <v>5</v>
      </c>
    </row>
    <row r="470" spans="1:16" ht="12.75">
      <c r="A470" t="s">
        <v>50</v>
      </c>
      <c s="34" t="s">
        <v>693</v>
      </c>
      <c s="34" t="s">
        <v>4647</v>
      </c>
      <c s="35" t="s">
        <v>5</v>
      </c>
      <c s="6" t="s">
        <v>4648</v>
      </c>
      <c s="36" t="s">
        <v>1327</v>
      </c>
      <c s="37">
        <v>1</v>
      </c>
      <c s="36">
        <v>0.0007</v>
      </c>
      <c s="36">
        <f>ROUND(G470*H470,6)</f>
      </c>
      <c r="L470" s="38">
        <v>0</v>
      </c>
      <c s="32">
        <f>ROUND(ROUND(L470,2)*ROUND(G470,3),2)</f>
      </c>
      <c s="36" t="s">
        <v>294</v>
      </c>
      <c>
        <f>(M470*21)/100</f>
      </c>
      <c t="s">
        <v>28</v>
      </c>
    </row>
    <row r="471" spans="1:5" ht="12.75">
      <c r="A471" s="35" t="s">
        <v>56</v>
      </c>
      <c r="E471" s="39" t="s">
        <v>4648</v>
      </c>
    </row>
    <row r="472" spans="1:5" ht="12.75">
      <c r="A472" s="35" t="s">
        <v>57</v>
      </c>
      <c r="E472" s="40" t="s">
        <v>58</v>
      </c>
    </row>
    <row r="473" spans="1:5" ht="12.75">
      <c r="A473" t="s">
        <v>59</v>
      </c>
      <c r="E473" s="39" t="s">
        <v>5</v>
      </c>
    </row>
    <row r="474" spans="1:16" ht="12.75">
      <c r="A474" t="s">
        <v>50</v>
      </c>
      <c s="34" t="s">
        <v>696</v>
      </c>
      <c s="34" t="s">
        <v>4692</v>
      </c>
      <c s="35" t="s">
        <v>5</v>
      </c>
      <c s="6" t="s">
        <v>4617</v>
      </c>
      <c s="36" t="s">
        <v>110</v>
      </c>
      <c s="37">
        <v>2</v>
      </c>
      <c s="36">
        <v>0</v>
      </c>
      <c s="36">
        <f>ROUND(G474*H474,6)</f>
      </c>
      <c r="L474" s="38">
        <v>0</v>
      </c>
      <c s="32">
        <f>ROUND(ROUND(L474,2)*ROUND(G474,3),2)</f>
      </c>
      <c s="36" t="s">
        <v>55</v>
      </c>
      <c>
        <f>(M474*21)/100</f>
      </c>
      <c t="s">
        <v>28</v>
      </c>
    </row>
    <row r="475" spans="1:5" ht="12.75">
      <c r="A475" s="35" t="s">
        <v>56</v>
      </c>
      <c r="E475" s="39" t="s">
        <v>4617</v>
      </c>
    </row>
    <row r="476" spans="1:5" ht="12.75">
      <c r="A476" s="35" t="s">
        <v>57</v>
      </c>
      <c r="E476" s="40" t="s">
        <v>415</v>
      </c>
    </row>
    <row r="477" spans="1:5" ht="102">
      <c r="A477" t="s">
        <v>59</v>
      </c>
      <c r="E477" s="39" t="s">
        <v>4693</v>
      </c>
    </row>
    <row r="478" spans="1:16" ht="12.75">
      <c r="A478" t="s">
        <v>50</v>
      </c>
      <c s="34" t="s">
        <v>698</v>
      </c>
      <c s="34" t="s">
        <v>4619</v>
      </c>
      <c s="35" t="s">
        <v>5</v>
      </c>
      <c s="6" t="s">
        <v>4620</v>
      </c>
      <c s="36" t="s">
        <v>1327</v>
      </c>
      <c s="37">
        <v>2</v>
      </c>
      <c s="36">
        <v>0.0001</v>
      </c>
      <c s="36">
        <f>ROUND(G478*H478,6)</f>
      </c>
      <c r="L478" s="38">
        <v>0</v>
      </c>
      <c s="32">
        <f>ROUND(ROUND(L478,2)*ROUND(G478,3),2)</f>
      </c>
      <c s="36" t="s">
        <v>294</v>
      </c>
      <c>
        <f>(M478*21)/100</f>
      </c>
      <c t="s">
        <v>28</v>
      </c>
    </row>
    <row r="479" spans="1:5" ht="12.75">
      <c r="A479" s="35" t="s">
        <v>56</v>
      </c>
      <c r="E479" s="39" t="s">
        <v>4620</v>
      </c>
    </row>
    <row r="480" spans="1:5" ht="12.75">
      <c r="A480" s="35" t="s">
        <v>57</v>
      </c>
      <c r="E480" s="40" t="s">
        <v>415</v>
      </c>
    </row>
    <row r="481" spans="1:5" ht="12.75">
      <c r="A481" t="s">
        <v>59</v>
      </c>
      <c r="E481" s="39" t="s">
        <v>5</v>
      </c>
    </row>
    <row r="482" spans="1:16" ht="12.75">
      <c r="A482" t="s">
        <v>50</v>
      </c>
      <c s="34" t="s">
        <v>700</v>
      </c>
      <c s="34" t="s">
        <v>4694</v>
      </c>
      <c s="35" t="s">
        <v>5</v>
      </c>
      <c s="6" t="s">
        <v>4695</v>
      </c>
      <c s="36" t="s">
        <v>110</v>
      </c>
      <c s="37">
        <v>2</v>
      </c>
      <c s="36">
        <v>0</v>
      </c>
      <c s="36">
        <f>ROUND(G482*H482,6)</f>
      </c>
      <c r="L482" s="38">
        <v>0</v>
      </c>
      <c s="32">
        <f>ROUND(ROUND(L482,2)*ROUND(G482,3),2)</f>
      </c>
      <c s="36" t="s">
        <v>55</v>
      </c>
      <c>
        <f>(M482*21)/100</f>
      </c>
      <c t="s">
        <v>28</v>
      </c>
    </row>
    <row r="483" spans="1:5" ht="12.75">
      <c r="A483" s="35" t="s">
        <v>56</v>
      </c>
      <c r="E483" s="39" t="s">
        <v>4695</v>
      </c>
    </row>
    <row r="484" spans="1:5" ht="12.75">
      <c r="A484" s="35" t="s">
        <v>57</v>
      </c>
      <c r="E484" s="40" t="s">
        <v>415</v>
      </c>
    </row>
    <row r="485" spans="1:5" ht="63.75">
      <c r="A485" t="s">
        <v>59</v>
      </c>
      <c r="E485" s="39" t="s">
        <v>4696</v>
      </c>
    </row>
    <row r="486" spans="1:16" ht="12.75">
      <c r="A486" t="s">
        <v>50</v>
      </c>
      <c s="34" t="s">
        <v>702</v>
      </c>
      <c s="34" t="s">
        <v>4697</v>
      </c>
      <c s="35" t="s">
        <v>5</v>
      </c>
      <c s="6" t="s">
        <v>4652</v>
      </c>
      <c s="36" t="s">
        <v>110</v>
      </c>
      <c s="37">
        <v>1</v>
      </c>
      <c s="36">
        <v>0</v>
      </c>
      <c s="36">
        <f>ROUND(G486*H486,6)</f>
      </c>
      <c r="L486" s="38">
        <v>0</v>
      </c>
      <c s="32">
        <f>ROUND(ROUND(L486,2)*ROUND(G486,3),2)</f>
      </c>
      <c s="36" t="s">
        <v>55</v>
      </c>
      <c>
        <f>(M486*21)/100</f>
      </c>
      <c t="s">
        <v>28</v>
      </c>
    </row>
    <row r="487" spans="1:5" ht="12.75">
      <c r="A487" s="35" t="s">
        <v>56</v>
      </c>
      <c r="E487" s="39" t="s">
        <v>4652</v>
      </c>
    </row>
    <row r="488" spans="1:5" ht="12.75">
      <c r="A488" s="35" t="s">
        <v>57</v>
      </c>
      <c r="E488" s="40" t="s">
        <v>58</v>
      </c>
    </row>
    <row r="489" spans="1:5" ht="102">
      <c r="A489" t="s">
        <v>59</v>
      </c>
      <c r="E489" s="39" t="s">
        <v>4698</v>
      </c>
    </row>
    <row r="490" spans="1:16" ht="12.75">
      <c r="A490" t="s">
        <v>50</v>
      </c>
      <c s="34" t="s">
        <v>704</v>
      </c>
      <c s="34" t="s">
        <v>4624</v>
      </c>
      <c s="35" t="s">
        <v>5</v>
      </c>
      <c s="6" t="s">
        <v>4625</v>
      </c>
      <c s="36" t="s">
        <v>1327</v>
      </c>
      <c s="37">
        <v>1</v>
      </c>
      <c s="36">
        <v>0.00052</v>
      </c>
      <c s="36">
        <f>ROUND(G490*H490,6)</f>
      </c>
      <c r="L490" s="38">
        <v>0</v>
      </c>
      <c s="32">
        <f>ROUND(ROUND(L490,2)*ROUND(G490,3),2)</f>
      </c>
      <c s="36" t="s">
        <v>294</v>
      </c>
      <c>
        <f>(M490*21)/100</f>
      </c>
      <c t="s">
        <v>28</v>
      </c>
    </row>
    <row r="491" spans="1:5" ht="12.75">
      <c r="A491" s="35" t="s">
        <v>56</v>
      </c>
      <c r="E491" s="39" t="s">
        <v>4625</v>
      </c>
    </row>
    <row r="492" spans="1:5" ht="12.75">
      <c r="A492" s="35" t="s">
        <v>57</v>
      </c>
      <c r="E492" s="40" t="s">
        <v>58</v>
      </c>
    </row>
    <row r="493" spans="1:5" ht="12.75">
      <c r="A493" t="s">
        <v>59</v>
      </c>
      <c r="E493" s="39" t="s">
        <v>5</v>
      </c>
    </row>
    <row r="494" spans="1:16" ht="25.5">
      <c r="A494" t="s">
        <v>50</v>
      </c>
      <c s="34" t="s">
        <v>706</v>
      </c>
      <c s="34" t="s">
        <v>4699</v>
      </c>
      <c s="35" t="s">
        <v>5</v>
      </c>
      <c s="6" t="s">
        <v>4700</v>
      </c>
      <c s="36" t="s">
        <v>110</v>
      </c>
      <c s="37">
        <v>2</v>
      </c>
      <c s="36">
        <v>0</v>
      </c>
      <c s="36">
        <f>ROUND(G494*H494,6)</f>
      </c>
      <c r="L494" s="38">
        <v>0</v>
      </c>
      <c s="32">
        <f>ROUND(ROUND(L494,2)*ROUND(G494,3),2)</f>
      </c>
      <c s="36" t="s">
        <v>55</v>
      </c>
      <c>
        <f>(M494*21)/100</f>
      </c>
      <c t="s">
        <v>28</v>
      </c>
    </row>
    <row r="495" spans="1:5" ht="25.5">
      <c r="A495" s="35" t="s">
        <v>56</v>
      </c>
      <c r="E495" s="39" t="s">
        <v>4700</v>
      </c>
    </row>
    <row r="496" spans="1:5" ht="12.75">
      <c r="A496" s="35" t="s">
        <v>57</v>
      </c>
      <c r="E496" s="40" t="s">
        <v>415</v>
      </c>
    </row>
    <row r="497" spans="1:5" ht="38.25">
      <c r="A497" t="s">
        <v>59</v>
      </c>
      <c r="E497" s="39" t="s">
        <v>4581</v>
      </c>
    </row>
    <row r="498" spans="1:16" ht="12.75">
      <c r="A498" t="s">
        <v>50</v>
      </c>
      <c s="34" t="s">
        <v>708</v>
      </c>
      <c s="34" t="s">
        <v>4701</v>
      </c>
      <c s="35" t="s">
        <v>5</v>
      </c>
      <c s="6" t="s">
        <v>4702</v>
      </c>
      <c s="36" t="s">
        <v>4579</v>
      </c>
      <c s="37">
        <v>13.3</v>
      </c>
      <c s="36">
        <v>0</v>
      </c>
      <c s="36">
        <f>ROUND(G498*H498,6)</f>
      </c>
      <c r="L498" s="38">
        <v>0</v>
      </c>
      <c s="32">
        <f>ROUND(ROUND(L498,2)*ROUND(G498,3),2)</f>
      </c>
      <c s="36" t="s">
        <v>55</v>
      </c>
      <c>
        <f>(M498*21)/100</f>
      </c>
      <c t="s">
        <v>28</v>
      </c>
    </row>
    <row r="499" spans="1:5" ht="12.75">
      <c r="A499" s="35" t="s">
        <v>56</v>
      </c>
      <c r="E499" s="39" t="s">
        <v>4702</v>
      </c>
    </row>
    <row r="500" spans="1:5" ht="12.75">
      <c r="A500" s="35" t="s">
        <v>57</v>
      </c>
      <c r="E500" s="40" t="s">
        <v>4691</v>
      </c>
    </row>
    <row r="501" spans="1:5" ht="63.75">
      <c r="A501" t="s">
        <v>59</v>
      </c>
      <c r="E501" s="39" t="s">
        <v>4584</v>
      </c>
    </row>
    <row r="502" spans="1:16" ht="25.5">
      <c r="A502" t="s">
        <v>50</v>
      </c>
      <c s="34" t="s">
        <v>710</v>
      </c>
      <c s="34" t="s">
        <v>4703</v>
      </c>
      <c s="35" t="s">
        <v>5</v>
      </c>
      <c s="6" t="s">
        <v>4590</v>
      </c>
      <c s="36" t="s">
        <v>110</v>
      </c>
      <c s="37">
        <v>1</v>
      </c>
      <c s="36">
        <v>0</v>
      </c>
      <c s="36">
        <f>ROUND(G502*H502,6)</f>
      </c>
      <c r="L502" s="38">
        <v>0</v>
      </c>
      <c s="32">
        <f>ROUND(ROUND(L502,2)*ROUND(G502,3),2)</f>
      </c>
      <c s="36" t="s">
        <v>55</v>
      </c>
      <c>
        <f>(M502*21)/100</f>
      </c>
      <c t="s">
        <v>28</v>
      </c>
    </row>
    <row r="503" spans="1:5" ht="25.5">
      <c r="A503" s="35" t="s">
        <v>56</v>
      </c>
      <c r="E503" s="39" t="s">
        <v>4590</v>
      </c>
    </row>
    <row r="504" spans="1:5" ht="12.75">
      <c r="A504" s="35" t="s">
        <v>57</v>
      </c>
      <c r="E504" s="40" t="s">
        <v>58</v>
      </c>
    </row>
    <row r="505" spans="1:5" ht="63.75">
      <c r="A505" t="s">
        <v>59</v>
      </c>
      <c r="E505" s="39" t="s">
        <v>4584</v>
      </c>
    </row>
    <row r="506" spans="1:16" ht="25.5">
      <c r="A506" t="s">
        <v>50</v>
      </c>
      <c s="34" t="s">
        <v>715</v>
      </c>
      <c s="34" t="s">
        <v>4704</v>
      </c>
      <c s="35" t="s">
        <v>5</v>
      </c>
      <c s="6" t="s">
        <v>4592</v>
      </c>
      <c s="36" t="s">
        <v>110</v>
      </c>
      <c s="37">
        <v>1</v>
      </c>
      <c s="36">
        <v>0</v>
      </c>
      <c s="36">
        <f>ROUND(G506*H506,6)</f>
      </c>
      <c r="L506" s="38">
        <v>0</v>
      </c>
      <c s="32">
        <f>ROUND(ROUND(L506,2)*ROUND(G506,3),2)</f>
      </c>
      <c s="36" t="s">
        <v>55</v>
      </c>
      <c>
        <f>(M506*21)/100</f>
      </c>
      <c t="s">
        <v>28</v>
      </c>
    </row>
    <row r="507" spans="1:5" ht="25.5">
      <c r="A507" s="35" t="s">
        <v>56</v>
      </c>
      <c r="E507" s="39" t="s">
        <v>4592</v>
      </c>
    </row>
    <row r="508" spans="1:5" ht="12.75">
      <c r="A508" s="35" t="s">
        <v>57</v>
      </c>
      <c r="E508" s="40" t="s">
        <v>58</v>
      </c>
    </row>
    <row r="509" spans="1:5" ht="63.75">
      <c r="A509" t="s">
        <v>59</v>
      </c>
      <c r="E509" s="39" t="s">
        <v>4584</v>
      </c>
    </row>
    <row r="510" spans="1:13" ht="12.75">
      <c r="A510" t="s">
        <v>47</v>
      </c>
      <c r="C510" s="31" t="s">
        <v>1257</v>
      </c>
      <c r="E510" s="33" t="s">
        <v>4705</v>
      </c>
      <c r="J510" s="32">
        <f>0</f>
      </c>
      <c s="32">
        <f>0</f>
      </c>
      <c s="32">
        <f>0+L511+L515</f>
      </c>
      <c s="32">
        <f>0+M511+M515</f>
      </c>
    </row>
    <row r="511" spans="1:16" ht="12.75">
      <c r="A511" t="s">
        <v>50</v>
      </c>
      <c s="34" t="s">
        <v>720</v>
      </c>
      <c s="34" t="s">
        <v>4706</v>
      </c>
      <c s="35" t="s">
        <v>5</v>
      </c>
      <c s="6" t="s">
        <v>4707</v>
      </c>
      <c s="36" t="s">
        <v>110</v>
      </c>
      <c s="37">
        <v>2</v>
      </c>
      <c s="36">
        <v>0</v>
      </c>
      <c s="36">
        <f>ROUND(G511*H511,6)</f>
      </c>
      <c r="L511" s="38">
        <v>0</v>
      </c>
      <c s="32">
        <f>ROUND(ROUND(L511,2)*ROUND(G511,3),2)</f>
      </c>
      <c s="36" t="s">
        <v>55</v>
      </c>
      <c>
        <f>(M511*21)/100</f>
      </c>
      <c t="s">
        <v>28</v>
      </c>
    </row>
    <row r="512" spans="1:5" ht="12.75">
      <c r="A512" s="35" t="s">
        <v>56</v>
      </c>
      <c r="E512" s="39" t="s">
        <v>4707</v>
      </c>
    </row>
    <row r="513" spans="1:5" ht="12.75">
      <c r="A513" s="35" t="s">
        <v>57</v>
      </c>
      <c r="E513" s="40" t="s">
        <v>415</v>
      </c>
    </row>
    <row r="514" spans="1:5" ht="38.25">
      <c r="A514" t="s">
        <v>59</v>
      </c>
      <c r="E514" s="39" t="s">
        <v>4581</v>
      </c>
    </row>
    <row r="515" spans="1:16" ht="12.75">
      <c r="A515" t="s">
        <v>50</v>
      </c>
      <c s="34" t="s">
        <v>724</v>
      </c>
      <c s="34" t="s">
        <v>4708</v>
      </c>
      <c s="35" t="s">
        <v>5</v>
      </c>
      <c s="6" t="s">
        <v>4709</v>
      </c>
      <c s="36" t="s">
        <v>110</v>
      </c>
      <c s="37">
        <v>2</v>
      </c>
      <c s="36">
        <v>0</v>
      </c>
      <c s="36">
        <f>ROUND(G515*H515,6)</f>
      </c>
      <c r="L515" s="38">
        <v>0</v>
      </c>
      <c s="32">
        <f>ROUND(ROUND(L515,2)*ROUND(G515,3),2)</f>
      </c>
      <c s="36" t="s">
        <v>55</v>
      </c>
      <c>
        <f>(M515*21)/100</f>
      </c>
      <c t="s">
        <v>28</v>
      </c>
    </row>
    <row r="516" spans="1:5" ht="12.75">
      <c r="A516" s="35" t="s">
        <v>56</v>
      </c>
      <c r="E516" s="39" t="s">
        <v>4709</v>
      </c>
    </row>
    <row r="517" spans="1:5" ht="12.75">
      <c r="A517" s="35" t="s">
        <v>57</v>
      </c>
      <c r="E517" s="40" t="s">
        <v>415</v>
      </c>
    </row>
    <row r="518" spans="1:5" ht="63.75">
      <c r="A518" t="s">
        <v>59</v>
      </c>
      <c r="E518" s="39" t="s">
        <v>4584</v>
      </c>
    </row>
    <row r="519" spans="1:13" ht="12.75">
      <c r="A519" t="s">
        <v>47</v>
      </c>
      <c r="C519" s="31" t="s">
        <v>1261</v>
      </c>
      <c r="E519" s="33" t="s">
        <v>4710</v>
      </c>
      <c r="J519" s="32">
        <f>0</f>
      </c>
      <c s="32">
        <f>0</f>
      </c>
      <c s="32">
        <f>0+L520+L524+L528+L532+L536+L540+L544+L548+L552+L556</f>
      </c>
      <c s="32">
        <f>0+M520+M524+M528+M532+M536+M540+M544+M548+M552+M556</f>
      </c>
    </row>
    <row r="520" spans="1:16" ht="25.5">
      <c r="A520" t="s">
        <v>50</v>
      </c>
      <c s="34" t="s">
        <v>731</v>
      </c>
      <c s="34" t="s">
        <v>4711</v>
      </c>
      <c s="35" t="s">
        <v>5</v>
      </c>
      <c s="6" t="s">
        <v>4712</v>
      </c>
      <c s="36" t="s">
        <v>110</v>
      </c>
      <c s="37">
        <v>1</v>
      </c>
      <c s="36">
        <v>0</v>
      </c>
      <c s="36">
        <f>ROUND(G520*H520,6)</f>
      </c>
      <c r="L520" s="38">
        <v>0</v>
      </c>
      <c s="32">
        <f>ROUND(ROUND(L520,2)*ROUND(G520,3),2)</f>
      </c>
      <c s="36" t="s">
        <v>55</v>
      </c>
      <c>
        <f>(M520*21)/100</f>
      </c>
      <c t="s">
        <v>28</v>
      </c>
    </row>
    <row r="521" spans="1:5" ht="38.25">
      <c r="A521" s="35" t="s">
        <v>56</v>
      </c>
      <c r="E521" s="39" t="s">
        <v>4713</v>
      </c>
    </row>
    <row r="522" spans="1:5" ht="12.75">
      <c r="A522" s="35" t="s">
        <v>57</v>
      </c>
      <c r="E522" s="40" t="s">
        <v>58</v>
      </c>
    </row>
    <row r="523" spans="1:5" ht="102">
      <c r="A523" t="s">
        <v>59</v>
      </c>
      <c r="E523" s="39" t="s">
        <v>4714</v>
      </c>
    </row>
    <row r="524" spans="1:16" ht="25.5">
      <c r="A524" t="s">
        <v>50</v>
      </c>
      <c s="34" t="s">
        <v>736</v>
      </c>
      <c s="34" t="s">
        <v>4715</v>
      </c>
      <c s="35" t="s">
        <v>5</v>
      </c>
      <c s="6" t="s">
        <v>4716</v>
      </c>
      <c s="36" t="s">
        <v>110</v>
      </c>
      <c s="37">
        <v>1</v>
      </c>
      <c s="36">
        <v>0</v>
      </c>
      <c s="36">
        <f>ROUND(G524*H524,6)</f>
      </c>
      <c r="L524" s="38">
        <v>0</v>
      </c>
      <c s="32">
        <f>ROUND(ROUND(L524,2)*ROUND(G524,3),2)</f>
      </c>
      <c s="36" t="s">
        <v>55</v>
      </c>
      <c>
        <f>(M524*21)/100</f>
      </c>
      <c t="s">
        <v>28</v>
      </c>
    </row>
    <row r="525" spans="1:5" ht="38.25">
      <c r="A525" s="35" t="s">
        <v>56</v>
      </c>
      <c r="E525" s="39" t="s">
        <v>4717</v>
      </c>
    </row>
    <row r="526" spans="1:5" ht="12.75">
      <c r="A526" s="35" t="s">
        <v>57</v>
      </c>
      <c r="E526" s="40" t="s">
        <v>58</v>
      </c>
    </row>
    <row r="527" spans="1:5" ht="102">
      <c r="A527" t="s">
        <v>59</v>
      </c>
      <c r="E527" s="39" t="s">
        <v>4714</v>
      </c>
    </row>
    <row r="528" spans="1:16" ht="25.5">
      <c r="A528" t="s">
        <v>50</v>
      </c>
      <c s="34" t="s">
        <v>739</v>
      </c>
      <c s="34" t="s">
        <v>4718</v>
      </c>
      <c s="35" t="s">
        <v>5</v>
      </c>
      <c s="6" t="s">
        <v>4719</v>
      </c>
      <c s="36" t="s">
        <v>267</v>
      </c>
      <c s="37">
        <v>7</v>
      </c>
      <c s="36">
        <v>0</v>
      </c>
      <c s="36">
        <f>ROUND(G528*H528,6)</f>
      </c>
      <c r="L528" s="38">
        <v>0</v>
      </c>
      <c s="32">
        <f>ROUND(ROUND(L528,2)*ROUND(G528,3),2)</f>
      </c>
      <c s="36" t="s">
        <v>55</v>
      </c>
      <c>
        <f>(M528*21)/100</f>
      </c>
      <c t="s">
        <v>28</v>
      </c>
    </row>
    <row r="529" spans="1:5" ht="25.5">
      <c r="A529" s="35" t="s">
        <v>56</v>
      </c>
      <c r="E529" s="39" t="s">
        <v>4719</v>
      </c>
    </row>
    <row r="530" spans="1:5" ht="12.75">
      <c r="A530" s="35" t="s">
        <v>57</v>
      </c>
      <c r="E530" s="40" t="s">
        <v>216</v>
      </c>
    </row>
    <row r="531" spans="1:5" ht="38.25">
      <c r="A531" t="s">
        <v>59</v>
      </c>
      <c r="E531" s="39" t="s">
        <v>4581</v>
      </c>
    </row>
    <row r="532" spans="1:16" ht="25.5">
      <c r="A532" t="s">
        <v>50</v>
      </c>
      <c s="34" t="s">
        <v>745</v>
      </c>
      <c s="34" t="s">
        <v>4720</v>
      </c>
      <c s="35" t="s">
        <v>5</v>
      </c>
      <c s="6" t="s">
        <v>4721</v>
      </c>
      <c s="36" t="s">
        <v>267</v>
      </c>
      <c s="37">
        <v>7</v>
      </c>
      <c s="36">
        <v>0</v>
      </c>
      <c s="36">
        <f>ROUND(G532*H532,6)</f>
      </c>
      <c r="L532" s="38">
        <v>0</v>
      </c>
      <c s="32">
        <f>ROUND(ROUND(L532,2)*ROUND(G532,3),2)</f>
      </c>
      <c s="36" t="s">
        <v>55</v>
      </c>
      <c>
        <f>(M532*21)/100</f>
      </c>
      <c t="s">
        <v>28</v>
      </c>
    </row>
    <row r="533" spans="1:5" ht="25.5">
      <c r="A533" s="35" t="s">
        <v>56</v>
      </c>
      <c r="E533" s="39" t="s">
        <v>4721</v>
      </c>
    </row>
    <row r="534" spans="1:5" ht="12.75">
      <c r="A534" s="35" t="s">
        <v>57</v>
      </c>
      <c r="E534" s="40" t="s">
        <v>216</v>
      </c>
    </row>
    <row r="535" spans="1:5" ht="63.75">
      <c r="A535" t="s">
        <v>59</v>
      </c>
      <c r="E535" s="39" t="s">
        <v>4584</v>
      </c>
    </row>
    <row r="536" spans="1:16" ht="25.5">
      <c r="A536" t="s">
        <v>50</v>
      </c>
      <c s="34" t="s">
        <v>749</v>
      </c>
      <c s="34" t="s">
        <v>4722</v>
      </c>
      <c s="35" t="s">
        <v>5</v>
      </c>
      <c s="6" t="s">
        <v>4723</v>
      </c>
      <c s="36" t="s">
        <v>110</v>
      </c>
      <c s="37">
        <v>1</v>
      </c>
      <c s="36">
        <v>0</v>
      </c>
      <c s="36">
        <f>ROUND(G536*H536,6)</f>
      </c>
      <c r="L536" s="38">
        <v>0</v>
      </c>
      <c s="32">
        <f>ROUND(ROUND(L536,2)*ROUND(G536,3),2)</f>
      </c>
      <c s="36" t="s">
        <v>55</v>
      </c>
      <c>
        <f>(M536*21)/100</f>
      </c>
      <c t="s">
        <v>28</v>
      </c>
    </row>
    <row r="537" spans="1:5" ht="25.5">
      <c r="A537" s="35" t="s">
        <v>56</v>
      </c>
      <c r="E537" s="39" t="s">
        <v>4723</v>
      </c>
    </row>
    <row r="538" spans="1:5" ht="12.75">
      <c r="A538" s="35" t="s">
        <v>57</v>
      </c>
      <c r="E538" s="40" t="s">
        <v>58</v>
      </c>
    </row>
    <row r="539" spans="1:5" ht="38.25">
      <c r="A539" t="s">
        <v>59</v>
      </c>
      <c r="E539" s="39" t="s">
        <v>4581</v>
      </c>
    </row>
    <row r="540" spans="1:16" ht="25.5">
      <c r="A540" t="s">
        <v>50</v>
      </c>
      <c s="34" t="s">
        <v>753</v>
      </c>
      <c s="34" t="s">
        <v>4724</v>
      </c>
      <c s="35" t="s">
        <v>5</v>
      </c>
      <c s="6" t="s">
        <v>4725</v>
      </c>
      <c s="36" t="s">
        <v>110</v>
      </c>
      <c s="37">
        <v>1</v>
      </c>
      <c s="36">
        <v>0</v>
      </c>
      <c s="36">
        <f>ROUND(G540*H540,6)</f>
      </c>
      <c r="L540" s="38">
        <v>0</v>
      </c>
      <c s="32">
        <f>ROUND(ROUND(L540,2)*ROUND(G540,3),2)</f>
      </c>
      <c s="36" t="s">
        <v>55</v>
      </c>
      <c>
        <f>(M540*21)/100</f>
      </c>
      <c t="s">
        <v>28</v>
      </c>
    </row>
    <row r="541" spans="1:5" ht="25.5">
      <c r="A541" s="35" t="s">
        <v>56</v>
      </c>
      <c r="E541" s="39" t="s">
        <v>4725</v>
      </c>
    </row>
    <row r="542" spans="1:5" ht="12.75">
      <c r="A542" s="35" t="s">
        <v>57</v>
      </c>
      <c r="E542" s="40" t="s">
        <v>58</v>
      </c>
    </row>
    <row r="543" spans="1:5" ht="63.75">
      <c r="A543" t="s">
        <v>59</v>
      </c>
      <c r="E543" s="39" t="s">
        <v>4584</v>
      </c>
    </row>
    <row r="544" spans="1:16" ht="25.5">
      <c r="A544" t="s">
        <v>50</v>
      </c>
      <c s="34" t="s">
        <v>756</v>
      </c>
      <c s="34" t="s">
        <v>4726</v>
      </c>
      <c s="35" t="s">
        <v>5</v>
      </c>
      <c s="6" t="s">
        <v>4727</v>
      </c>
      <c s="36" t="s">
        <v>110</v>
      </c>
      <c s="37">
        <v>1</v>
      </c>
      <c s="36">
        <v>0</v>
      </c>
      <c s="36">
        <f>ROUND(G544*H544,6)</f>
      </c>
      <c r="L544" s="38">
        <v>0</v>
      </c>
      <c s="32">
        <f>ROUND(ROUND(L544,2)*ROUND(G544,3),2)</f>
      </c>
      <c s="36" t="s">
        <v>55</v>
      </c>
      <c>
        <f>(M544*21)/100</f>
      </c>
      <c t="s">
        <v>28</v>
      </c>
    </row>
    <row r="545" spans="1:5" ht="25.5">
      <c r="A545" s="35" t="s">
        <v>56</v>
      </c>
      <c r="E545" s="39" t="s">
        <v>4727</v>
      </c>
    </row>
    <row r="546" spans="1:5" ht="12.75">
      <c r="A546" s="35" t="s">
        <v>57</v>
      </c>
      <c r="E546" s="40" t="s">
        <v>58</v>
      </c>
    </row>
    <row r="547" spans="1:5" ht="38.25">
      <c r="A547" t="s">
        <v>59</v>
      </c>
      <c r="E547" s="39" t="s">
        <v>4581</v>
      </c>
    </row>
    <row r="548" spans="1:16" ht="25.5">
      <c r="A548" t="s">
        <v>50</v>
      </c>
      <c s="34" t="s">
        <v>760</v>
      </c>
      <c s="34" t="s">
        <v>4728</v>
      </c>
      <c s="35" t="s">
        <v>5</v>
      </c>
      <c s="6" t="s">
        <v>4729</v>
      </c>
      <c s="36" t="s">
        <v>110</v>
      </c>
      <c s="37">
        <v>1</v>
      </c>
      <c s="36">
        <v>0</v>
      </c>
      <c s="36">
        <f>ROUND(G548*H548,6)</f>
      </c>
      <c r="L548" s="38">
        <v>0</v>
      </c>
      <c s="32">
        <f>ROUND(ROUND(L548,2)*ROUND(G548,3),2)</f>
      </c>
      <c s="36" t="s">
        <v>55</v>
      </c>
      <c>
        <f>(M548*21)/100</f>
      </c>
      <c t="s">
        <v>28</v>
      </c>
    </row>
    <row r="549" spans="1:5" ht="25.5">
      <c r="A549" s="35" t="s">
        <v>56</v>
      </c>
      <c r="E549" s="39" t="s">
        <v>4729</v>
      </c>
    </row>
    <row r="550" spans="1:5" ht="12.75">
      <c r="A550" s="35" t="s">
        <v>57</v>
      </c>
      <c r="E550" s="40" t="s">
        <v>58</v>
      </c>
    </row>
    <row r="551" spans="1:5" ht="63.75">
      <c r="A551" t="s">
        <v>59</v>
      </c>
      <c r="E551" s="39" t="s">
        <v>4584</v>
      </c>
    </row>
    <row r="552" spans="1:16" ht="12.75">
      <c r="A552" t="s">
        <v>50</v>
      </c>
      <c s="34" t="s">
        <v>763</v>
      </c>
      <c s="34" t="s">
        <v>4730</v>
      </c>
      <c s="35" t="s">
        <v>5</v>
      </c>
      <c s="6" t="s">
        <v>4731</v>
      </c>
      <c s="36" t="s">
        <v>267</v>
      </c>
      <c s="37">
        <v>2.3</v>
      </c>
      <c s="36">
        <v>0</v>
      </c>
      <c s="36">
        <f>ROUND(G552*H552,6)</f>
      </c>
      <c r="L552" s="38">
        <v>0</v>
      </c>
      <c s="32">
        <f>ROUND(ROUND(L552,2)*ROUND(G552,3),2)</f>
      </c>
      <c s="36" t="s">
        <v>55</v>
      </c>
      <c>
        <f>(M552*21)/100</f>
      </c>
      <c t="s">
        <v>28</v>
      </c>
    </row>
    <row r="553" spans="1:5" ht="12.75">
      <c r="A553" s="35" t="s">
        <v>56</v>
      </c>
      <c r="E553" s="39" t="s">
        <v>4731</v>
      </c>
    </row>
    <row r="554" spans="1:5" ht="12.75">
      <c r="A554" s="35" t="s">
        <v>57</v>
      </c>
      <c r="E554" s="40" t="s">
        <v>4732</v>
      </c>
    </row>
    <row r="555" spans="1:5" ht="63.75">
      <c r="A555" t="s">
        <v>59</v>
      </c>
      <c r="E555" s="39" t="s">
        <v>4584</v>
      </c>
    </row>
    <row r="556" spans="1:16" ht="12.75">
      <c r="A556" t="s">
        <v>50</v>
      </c>
      <c s="34" t="s">
        <v>767</v>
      </c>
      <c s="34" t="s">
        <v>4733</v>
      </c>
      <c s="35" t="s">
        <v>5</v>
      </c>
      <c s="6" t="s">
        <v>4734</v>
      </c>
      <c s="36" t="s">
        <v>267</v>
      </c>
      <c s="37">
        <v>2.3</v>
      </c>
      <c s="36">
        <v>0</v>
      </c>
      <c s="36">
        <f>ROUND(G556*H556,6)</f>
      </c>
      <c r="L556" s="38">
        <v>0</v>
      </c>
      <c s="32">
        <f>ROUND(ROUND(L556,2)*ROUND(G556,3),2)</f>
      </c>
      <c s="36" t="s">
        <v>55</v>
      </c>
      <c>
        <f>(M556*21)/100</f>
      </c>
      <c t="s">
        <v>28</v>
      </c>
    </row>
    <row r="557" spans="1:5" ht="12.75">
      <c r="A557" s="35" t="s">
        <v>56</v>
      </c>
      <c r="E557" s="39" t="s">
        <v>4734</v>
      </c>
    </row>
    <row r="558" spans="1:5" ht="12.75">
      <c r="A558" s="35" t="s">
        <v>57</v>
      </c>
      <c r="E558" s="40" t="s">
        <v>4732</v>
      </c>
    </row>
    <row r="559" spans="1:5" ht="63.75">
      <c r="A559" t="s">
        <v>59</v>
      </c>
      <c r="E559" s="39" t="s">
        <v>4584</v>
      </c>
    </row>
    <row r="560" spans="1:13" ht="12.75">
      <c r="A560" t="s">
        <v>47</v>
      </c>
      <c r="C560" s="31" t="s">
        <v>4735</v>
      </c>
      <c r="E560" s="33" t="s">
        <v>4736</v>
      </c>
      <c r="J560" s="32">
        <f>0</f>
      </c>
      <c s="32">
        <f>0</f>
      </c>
      <c s="32">
        <f>0+L561+L565+L569</f>
      </c>
      <c s="32">
        <f>0+M561+M565+M569</f>
      </c>
    </row>
    <row r="561" spans="1:16" ht="12.75">
      <c r="A561" t="s">
        <v>50</v>
      </c>
      <c s="34" t="s">
        <v>771</v>
      </c>
      <c s="34" t="s">
        <v>4737</v>
      </c>
      <c s="35" t="s">
        <v>5</v>
      </c>
      <c s="6" t="s">
        <v>4481</v>
      </c>
      <c s="36" t="s">
        <v>66</v>
      </c>
      <c s="37">
        <v>0.22</v>
      </c>
      <c s="36">
        <v>0</v>
      </c>
      <c s="36">
        <f>ROUND(G561*H561,6)</f>
      </c>
      <c r="L561" s="38">
        <v>0</v>
      </c>
      <c s="32">
        <f>ROUND(ROUND(L561,2)*ROUND(G561,3),2)</f>
      </c>
      <c s="36" t="s">
        <v>55</v>
      </c>
      <c>
        <f>(M561*21)/100</f>
      </c>
      <c t="s">
        <v>28</v>
      </c>
    </row>
    <row r="562" spans="1:5" ht="12.75">
      <c r="A562" s="35" t="s">
        <v>56</v>
      </c>
      <c r="E562" s="39" t="s">
        <v>4481</v>
      </c>
    </row>
    <row r="563" spans="1:5" ht="12.75">
      <c r="A563" s="35" t="s">
        <v>57</v>
      </c>
      <c r="E563" s="40" t="s">
        <v>4738</v>
      </c>
    </row>
    <row r="564" spans="1:5" ht="12.75">
      <c r="A564" t="s">
        <v>59</v>
      </c>
      <c r="E564" s="39" t="s">
        <v>5</v>
      </c>
    </row>
    <row r="565" spans="1:16" ht="12.75">
      <c r="A565" t="s">
        <v>50</v>
      </c>
      <c s="34" t="s">
        <v>776</v>
      </c>
      <c s="34" t="s">
        <v>4739</v>
      </c>
      <c s="35" t="s">
        <v>5</v>
      </c>
      <c s="6" t="s">
        <v>4740</v>
      </c>
      <c s="36" t="s">
        <v>110</v>
      </c>
      <c s="37">
        <v>1</v>
      </c>
      <c s="36">
        <v>0</v>
      </c>
      <c s="36">
        <f>ROUND(G565*H565,6)</f>
      </c>
      <c r="L565" s="38">
        <v>0</v>
      </c>
      <c s="32">
        <f>ROUND(ROUND(L565,2)*ROUND(G565,3),2)</f>
      </c>
      <c s="36" t="s">
        <v>55</v>
      </c>
      <c>
        <f>(M565*21)/100</f>
      </c>
      <c t="s">
        <v>28</v>
      </c>
    </row>
    <row r="566" spans="1:5" ht="12.75">
      <c r="A566" s="35" t="s">
        <v>56</v>
      </c>
      <c r="E566" s="39" t="s">
        <v>4740</v>
      </c>
    </row>
    <row r="567" spans="1:5" ht="12.75">
      <c r="A567" s="35" t="s">
        <v>57</v>
      </c>
      <c r="E567" s="40" t="s">
        <v>58</v>
      </c>
    </row>
    <row r="568" spans="1:5" ht="12.75">
      <c r="A568" t="s">
        <v>59</v>
      </c>
      <c r="E568" s="39" t="s">
        <v>5</v>
      </c>
    </row>
    <row r="569" spans="1:16" ht="12.75">
      <c r="A569" t="s">
        <v>50</v>
      </c>
      <c s="34" t="s">
        <v>781</v>
      </c>
      <c s="34" t="s">
        <v>4741</v>
      </c>
      <c s="35" t="s">
        <v>5</v>
      </c>
      <c s="6" t="s">
        <v>4742</v>
      </c>
      <c s="36" t="s">
        <v>110</v>
      </c>
      <c s="37">
        <v>1</v>
      </c>
      <c s="36">
        <v>0</v>
      </c>
      <c s="36">
        <f>ROUND(G569*H569,6)</f>
      </c>
      <c r="L569" s="38">
        <v>0</v>
      </c>
      <c s="32">
        <f>ROUND(ROUND(L569,2)*ROUND(G569,3),2)</f>
      </c>
      <c s="36" t="s">
        <v>55</v>
      </c>
      <c>
        <f>(M569*21)/100</f>
      </c>
      <c t="s">
        <v>28</v>
      </c>
    </row>
    <row r="570" spans="1:5" ht="12.75">
      <c r="A570" s="35" t="s">
        <v>56</v>
      </c>
      <c r="E570" s="39" t="s">
        <v>4742</v>
      </c>
    </row>
    <row r="571" spans="1:5" ht="12.75">
      <c r="A571" s="35" t="s">
        <v>57</v>
      </c>
      <c r="E571" s="40" t="s">
        <v>58</v>
      </c>
    </row>
    <row r="572" spans="1:5" ht="12.75">
      <c r="A572" t="s">
        <v>59</v>
      </c>
      <c r="E572" s="39" t="s">
        <v>5</v>
      </c>
    </row>
    <row r="573" spans="1:13" ht="12.75">
      <c r="A573" t="s">
        <v>47</v>
      </c>
      <c r="C573" s="31" t="s">
        <v>168</v>
      </c>
      <c r="E573" s="33" t="s">
        <v>169</v>
      </c>
      <c r="J573" s="32">
        <f>0</f>
      </c>
      <c s="32">
        <f>0</f>
      </c>
      <c s="32">
        <f>0+L574+L578+L582+L586+L590+L594+L598+L602+L606+L610+L614</f>
      </c>
      <c s="32">
        <f>0+M574+M578+M582+M586+M590+M594+M598+M602+M606+M610+M614</f>
      </c>
    </row>
    <row r="574" spans="1:16" ht="25.5">
      <c r="A574" t="s">
        <v>50</v>
      </c>
      <c s="34" t="s">
        <v>785</v>
      </c>
      <c s="34" t="s">
        <v>4504</v>
      </c>
      <c s="35" t="s">
        <v>5</v>
      </c>
      <c s="6" t="s">
        <v>300</v>
      </c>
      <c s="36" t="s">
        <v>110</v>
      </c>
      <c s="37">
        <v>1</v>
      </c>
      <c s="36">
        <v>0</v>
      </c>
      <c s="36">
        <f>ROUND(G574*H574,6)</f>
      </c>
      <c r="L574" s="38">
        <v>0</v>
      </c>
      <c s="32">
        <f>ROUND(ROUND(L574,2)*ROUND(G574,3),2)</f>
      </c>
      <c s="36" t="s">
        <v>55</v>
      </c>
      <c>
        <f>(M574*21)/100</f>
      </c>
      <c t="s">
        <v>28</v>
      </c>
    </row>
    <row r="575" spans="1:5" ht="25.5">
      <c r="A575" s="35" t="s">
        <v>56</v>
      </c>
      <c r="E575" s="39" t="s">
        <v>300</v>
      </c>
    </row>
    <row r="576" spans="1:5" ht="12.75">
      <c r="A576" s="35" t="s">
        <v>57</v>
      </c>
      <c r="E576" s="40" t="s">
        <v>58</v>
      </c>
    </row>
    <row r="577" spans="1:5" ht="409.5">
      <c r="A577" t="s">
        <v>59</v>
      </c>
      <c r="E577" s="39" t="s">
        <v>4505</v>
      </c>
    </row>
    <row r="578" spans="1:16" ht="25.5">
      <c r="A578" t="s">
        <v>50</v>
      </c>
      <c s="34" t="s">
        <v>789</v>
      </c>
      <c s="34" t="s">
        <v>4506</v>
      </c>
      <c s="35" t="s">
        <v>5</v>
      </c>
      <c s="6" t="s">
        <v>304</v>
      </c>
      <c s="36" t="s">
        <v>110</v>
      </c>
      <c s="37">
        <v>1</v>
      </c>
      <c s="36">
        <v>0</v>
      </c>
      <c s="36">
        <f>ROUND(G578*H578,6)</f>
      </c>
      <c r="L578" s="38">
        <v>0</v>
      </c>
      <c s="32">
        <f>ROUND(ROUND(L578,2)*ROUND(G578,3),2)</f>
      </c>
      <c s="36" t="s">
        <v>55</v>
      </c>
      <c>
        <f>(M578*21)/100</f>
      </c>
      <c t="s">
        <v>28</v>
      </c>
    </row>
    <row r="579" spans="1:5" ht="25.5">
      <c r="A579" s="35" t="s">
        <v>56</v>
      </c>
      <c r="E579" s="39" t="s">
        <v>304</v>
      </c>
    </row>
    <row r="580" spans="1:5" ht="12.75">
      <c r="A580" s="35" t="s">
        <v>57</v>
      </c>
      <c r="E580" s="40" t="s">
        <v>58</v>
      </c>
    </row>
    <row r="581" spans="1:5" ht="409.5">
      <c r="A581" t="s">
        <v>59</v>
      </c>
      <c r="E581" s="39" t="s">
        <v>4507</v>
      </c>
    </row>
    <row r="582" spans="1:16" ht="12.75">
      <c r="A582" t="s">
        <v>50</v>
      </c>
      <c s="34" t="s">
        <v>793</v>
      </c>
      <c s="34" t="s">
        <v>4743</v>
      </c>
      <c s="35" t="s">
        <v>5</v>
      </c>
      <c s="6" t="s">
        <v>4744</v>
      </c>
      <c s="36" t="s">
        <v>1128</v>
      </c>
      <c s="37">
        <v>1</v>
      </c>
      <c s="36">
        <v>0</v>
      </c>
      <c s="36">
        <f>ROUND(G582*H582,6)</f>
      </c>
      <c r="L582" s="38">
        <v>0</v>
      </c>
      <c s="32">
        <f>ROUND(ROUND(L582,2)*ROUND(G582,3),2)</f>
      </c>
      <c s="36" t="s">
        <v>55</v>
      </c>
      <c>
        <f>(M582*21)/100</f>
      </c>
      <c t="s">
        <v>28</v>
      </c>
    </row>
    <row r="583" spans="1:5" ht="12.75">
      <c r="A583" s="35" t="s">
        <v>56</v>
      </c>
      <c r="E583" s="39" t="s">
        <v>4744</v>
      </c>
    </row>
    <row r="584" spans="1:5" ht="12.75">
      <c r="A584" s="35" t="s">
        <v>57</v>
      </c>
      <c r="E584" s="40" t="s">
        <v>58</v>
      </c>
    </row>
    <row r="585" spans="1:5" ht="63.75">
      <c r="A585" t="s">
        <v>59</v>
      </c>
      <c r="E585" s="39" t="s">
        <v>4745</v>
      </c>
    </row>
    <row r="586" spans="1:16" ht="12.75">
      <c r="A586" t="s">
        <v>50</v>
      </c>
      <c s="34" t="s">
        <v>797</v>
      </c>
      <c s="34" t="s">
        <v>4517</v>
      </c>
      <c s="35" t="s">
        <v>5</v>
      </c>
      <c s="6" t="s">
        <v>326</v>
      </c>
      <c s="36" t="s">
        <v>321</v>
      </c>
      <c s="37">
        <v>2</v>
      </c>
      <c s="36">
        <v>0</v>
      </c>
      <c s="36">
        <f>ROUND(G586*H586,6)</f>
      </c>
      <c r="L586" s="38">
        <v>0</v>
      </c>
      <c s="32">
        <f>ROUND(ROUND(L586,2)*ROUND(G586,3),2)</f>
      </c>
      <c s="36" t="s">
        <v>55</v>
      </c>
      <c>
        <f>(M586*21)/100</f>
      </c>
      <c t="s">
        <v>28</v>
      </c>
    </row>
    <row r="587" spans="1:5" ht="12.75">
      <c r="A587" s="35" t="s">
        <v>56</v>
      </c>
      <c r="E587" s="39" t="s">
        <v>326</v>
      </c>
    </row>
    <row r="588" spans="1:5" ht="12.75">
      <c r="A588" s="35" t="s">
        <v>57</v>
      </c>
      <c r="E588" s="40" t="s">
        <v>415</v>
      </c>
    </row>
    <row r="589" spans="1:5" ht="178.5">
      <c r="A589" t="s">
        <v>59</v>
      </c>
      <c r="E589" s="39" t="s">
        <v>4518</v>
      </c>
    </row>
    <row r="590" spans="1:16" ht="25.5">
      <c r="A590" t="s">
        <v>50</v>
      </c>
      <c s="34" t="s">
        <v>801</v>
      </c>
      <c s="34" t="s">
        <v>4746</v>
      </c>
      <c s="35" t="s">
        <v>5</v>
      </c>
      <c s="6" t="s">
        <v>4747</v>
      </c>
      <c s="36" t="s">
        <v>101</v>
      </c>
      <c s="37">
        <v>16</v>
      </c>
      <c s="36">
        <v>0</v>
      </c>
      <c s="36">
        <f>ROUND(G590*H590,6)</f>
      </c>
      <c r="L590" s="38">
        <v>0</v>
      </c>
      <c s="32">
        <f>ROUND(ROUND(L590,2)*ROUND(G590,3),2)</f>
      </c>
      <c s="36" t="s">
        <v>55</v>
      </c>
      <c>
        <f>(M590*21)/100</f>
      </c>
      <c t="s">
        <v>28</v>
      </c>
    </row>
    <row r="591" spans="1:5" ht="38.25">
      <c r="A591" s="35" t="s">
        <v>56</v>
      </c>
      <c r="E591" s="39" t="s">
        <v>4748</v>
      </c>
    </row>
    <row r="592" spans="1:5" ht="12.75">
      <c r="A592" s="35" t="s">
        <v>57</v>
      </c>
      <c r="E592" s="40" t="s">
        <v>1019</v>
      </c>
    </row>
    <row r="593" spans="1:5" ht="12.75">
      <c r="A593" t="s">
        <v>59</v>
      </c>
      <c r="E593" s="39" t="s">
        <v>5</v>
      </c>
    </row>
    <row r="594" spans="1:16" ht="12.75">
      <c r="A594" t="s">
        <v>50</v>
      </c>
      <c s="34" t="s">
        <v>806</v>
      </c>
      <c s="34" t="s">
        <v>4749</v>
      </c>
      <c s="35" t="s">
        <v>5</v>
      </c>
      <c s="6" t="s">
        <v>4750</v>
      </c>
      <c s="36" t="s">
        <v>101</v>
      </c>
      <c s="37">
        <v>72</v>
      </c>
      <c s="36">
        <v>0</v>
      </c>
      <c s="36">
        <f>ROUND(G594*H594,6)</f>
      </c>
      <c r="L594" s="38">
        <v>0</v>
      </c>
      <c s="32">
        <f>ROUND(ROUND(L594,2)*ROUND(G594,3),2)</f>
      </c>
      <c s="36" t="s">
        <v>55</v>
      </c>
      <c>
        <f>(M594*21)/100</f>
      </c>
      <c t="s">
        <v>28</v>
      </c>
    </row>
    <row r="595" spans="1:5" ht="12.75">
      <c r="A595" s="35" t="s">
        <v>56</v>
      </c>
      <c r="E595" s="39" t="s">
        <v>4750</v>
      </c>
    </row>
    <row r="596" spans="1:5" ht="12.75">
      <c r="A596" s="35" t="s">
        <v>57</v>
      </c>
      <c r="E596" s="40" t="s">
        <v>4751</v>
      </c>
    </row>
    <row r="597" spans="1:5" ht="12.75">
      <c r="A597" t="s">
        <v>59</v>
      </c>
      <c r="E597" s="39" t="s">
        <v>5</v>
      </c>
    </row>
    <row r="598" spans="1:16" ht="12.75">
      <c r="A598" t="s">
        <v>50</v>
      </c>
      <c s="34" t="s">
        <v>809</v>
      </c>
      <c s="34" t="s">
        <v>4752</v>
      </c>
      <c s="35" t="s">
        <v>5</v>
      </c>
      <c s="6" t="s">
        <v>4753</v>
      </c>
      <c s="36" t="s">
        <v>101</v>
      </c>
      <c s="37">
        <v>16</v>
      </c>
      <c s="36">
        <v>0</v>
      </c>
      <c s="36">
        <f>ROUND(G598*H598,6)</f>
      </c>
      <c r="L598" s="38">
        <v>0</v>
      </c>
      <c s="32">
        <f>ROUND(ROUND(L598,2)*ROUND(G598,3),2)</f>
      </c>
      <c s="36" t="s">
        <v>55</v>
      </c>
      <c>
        <f>(M598*21)/100</f>
      </c>
      <c t="s">
        <v>28</v>
      </c>
    </row>
    <row r="599" spans="1:5" ht="12.75">
      <c r="A599" s="35" t="s">
        <v>56</v>
      </c>
      <c r="E599" s="39" t="s">
        <v>4753</v>
      </c>
    </row>
    <row r="600" spans="1:5" ht="12.75">
      <c r="A600" s="35" t="s">
        <v>57</v>
      </c>
      <c r="E600" s="40" t="s">
        <v>1019</v>
      </c>
    </row>
    <row r="601" spans="1:5" ht="12.75">
      <c r="A601" t="s">
        <v>59</v>
      </c>
      <c r="E601" s="39" t="s">
        <v>5</v>
      </c>
    </row>
    <row r="602" spans="1:16" ht="25.5">
      <c r="A602" t="s">
        <v>50</v>
      </c>
      <c s="34" t="s">
        <v>812</v>
      </c>
      <c s="34" t="s">
        <v>4754</v>
      </c>
      <c s="35" t="s">
        <v>5</v>
      </c>
      <c s="6" t="s">
        <v>4755</v>
      </c>
      <c s="36" t="s">
        <v>110</v>
      </c>
      <c s="37">
        <v>1</v>
      </c>
      <c s="36">
        <v>0</v>
      </c>
      <c s="36">
        <f>ROUND(G602*H602,6)</f>
      </c>
      <c r="L602" s="38">
        <v>0</v>
      </c>
      <c s="32">
        <f>ROUND(ROUND(L602,2)*ROUND(G602,3),2)</f>
      </c>
      <c s="36" t="s">
        <v>55</v>
      </c>
      <c>
        <f>(M602*21)/100</f>
      </c>
      <c t="s">
        <v>28</v>
      </c>
    </row>
    <row r="603" spans="1:5" ht="38.25">
      <c r="A603" s="35" t="s">
        <v>56</v>
      </c>
      <c r="E603" s="39" t="s">
        <v>4756</v>
      </c>
    </row>
    <row r="604" spans="1:5" ht="12.75">
      <c r="A604" s="35" t="s">
        <v>57</v>
      </c>
      <c r="E604" s="40" t="s">
        <v>58</v>
      </c>
    </row>
    <row r="605" spans="1:5" ht="12.75">
      <c r="A605" t="s">
        <v>59</v>
      </c>
      <c r="E605" s="39" t="s">
        <v>5</v>
      </c>
    </row>
    <row r="606" spans="1:16" ht="25.5">
      <c r="A606" t="s">
        <v>50</v>
      </c>
      <c s="34" t="s">
        <v>814</v>
      </c>
      <c s="34" t="s">
        <v>4757</v>
      </c>
      <c s="35" t="s">
        <v>5</v>
      </c>
      <c s="6" t="s">
        <v>4758</v>
      </c>
      <c s="36" t="s">
        <v>110</v>
      </c>
      <c s="37">
        <v>1</v>
      </c>
      <c s="36">
        <v>0</v>
      </c>
      <c s="36">
        <f>ROUND(G606*H606,6)</f>
      </c>
      <c r="L606" s="38">
        <v>0</v>
      </c>
      <c s="32">
        <f>ROUND(ROUND(L606,2)*ROUND(G606,3),2)</f>
      </c>
      <c s="36" t="s">
        <v>55</v>
      </c>
      <c>
        <f>(M606*21)/100</f>
      </c>
      <c t="s">
        <v>28</v>
      </c>
    </row>
    <row r="607" spans="1:5" ht="38.25">
      <c r="A607" s="35" t="s">
        <v>56</v>
      </c>
      <c r="E607" s="39" t="s">
        <v>4759</v>
      </c>
    </row>
    <row r="608" spans="1:5" ht="12.75">
      <c r="A608" s="35" t="s">
        <v>57</v>
      </c>
      <c r="E608" s="40" t="s">
        <v>58</v>
      </c>
    </row>
    <row r="609" spans="1:5" ht="12.75">
      <c r="A609" t="s">
        <v>59</v>
      </c>
      <c r="E609" s="39" t="s">
        <v>5</v>
      </c>
    </row>
    <row r="610" spans="1:16" ht="12.75">
      <c r="A610" t="s">
        <v>50</v>
      </c>
      <c s="34" t="s">
        <v>818</v>
      </c>
      <c s="34" t="s">
        <v>4760</v>
      </c>
      <c s="35" t="s">
        <v>5</v>
      </c>
      <c s="6" t="s">
        <v>4761</v>
      </c>
      <c s="36" t="s">
        <v>1128</v>
      </c>
      <c s="37">
        <v>1</v>
      </c>
      <c s="36">
        <v>0</v>
      </c>
      <c s="36">
        <f>ROUND(G610*H610,6)</f>
      </c>
      <c r="L610" s="38">
        <v>0</v>
      </c>
      <c s="32">
        <f>ROUND(ROUND(L610,2)*ROUND(G610,3),2)</f>
      </c>
      <c s="36" t="s">
        <v>55</v>
      </c>
      <c>
        <f>(M610*21)/100</f>
      </c>
      <c t="s">
        <v>28</v>
      </c>
    </row>
    <row r="611" spans="1:5" ht="12.75">
      <c r="A611" s="35" t="s">
        <v>56</v>
      </c>
      <c r="E611" s="39" t="s">
        <v>4761</v>
      </c>
    </row>
    <row r="612" spans="1:5" ht="12.75">
      <c r="A612" s="35" t="s">
        <v>57</v>
      </c>
      <c r="E612" s="40" t="s">
        <v>58</v>
      </c>
    </row>
    <row r="613" spans="1:5" ht="38.25">
      <c r="A613" t="s">
        <v>59</v>
      </c>
      <c r="E613" s="39" t="s">
        <v>4762</v>
      </c>
    </row>
    <row r="614" spans="1:16" ht="12.75">
      <c r="A614" t="s">
        <v>50</v>
      </c>
      <c s="34" t="s">
        <v>821</v>
      </c>
      <c s="34" t="s">
        <v>1298</v>
      </c>
      <c s="35" t="s">
        <v>5</v>
      </c>
      <c s="6" t="s">
        <v>53</v>
      </c>
      <c s="36" t="s">
        <v>54</v>
      </c>
      <c s="37">
        <v>1</v>
      </c>
      <c s="36">
        <v>0</v>
      </c>
      <c s="36">
        <f>ROUND(G614*H614,6)</f>
      </c>
      <c r="L614" s="38">
        <v>0</v>
      </c>
      <c s="32">
        <f>ROUND(ROUND(L614,2)*ROUND(G614,3),2)</f>
      </c>
      <c s="36" t="s">
        <v>55</v>
      </c>
      <c>
        <f>(M614*21)/100</f>
      </c>
      <c t="s">
        <v>28</v>
      </c>
    </row>
    <row r="615" spans="1:5" ht="12.75">
      <c r="A615" s="35" t="s">
        <v>56</v>
      </c>
      <c r="E615" s="39" t="s">
        <v>53</v>
      </c>
    </row>
    <row r="616" spans="1:5" ht="12.75">
      <c r="A616" s="35" t="s">
        <v>57</v>
      </c>
      <c r="E616" s="40" t="s">
        <v>58</v>
      </c>
    </row>
    <row r="617" spans="1:5" ht="12.75">
      <c r="A617" t="s">
        <v>59</v>
      </c>
      <c r="E6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1448</v>
      </c>
      <c s="41">
        <f>Rekapitulace!C18</f>
      </c>
      <c s="20" t="s">
        <v>0</v>
      </c>
      <c t="s">
        <v>23</v>
      </c>
      <c t="s">
        <v>28</v>
      </c>
    </row>
    <row r="4" spans="1:16" ht="32" customHeight="1">
      <c r="A4" s="24" t="s">
        <v>20</v>
      </c>
      <c s="25" t="s">
        <v>29</v>
      </c>
      <c s="27" t="s">
        <v>1448</v>
      </c>
      <c r="E4" s="26" t="s">
        <v>1449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COUNTIFS(L8:L626,"=0",A8:A626,"P")+COUNTIFS(L8:L626,"",A8:A626,"P")+SUM(Q8:Q626)</f>
      </c>
    </row>
    <row r="8" spans="1:13" ht="12.75">
      <c r="A8" t="s">
        <v>45</v>
      </c>
      <c r="C8" s="28" t="s">
        <v>4765</v>
      </c>
      <c r="E8" s="30" t="s">
        <v>4764</v>
      </c>
      <c r="J8" s="29">
        <f>0+J9+J66+J91+J108+J209+J302+J491+J504+J545</f>
      </c>
      <c s="29">
        <f>0+K9+K66+K91+K108+K209+K302+K491+K504+K545</f>
      </c>
      <c s="29">
        <f>0+L9+L66+L91+L108+L209+L302+L491+L504+L545</f>
      </c>
      <c s="29">
        <f>0+M9+M66+M91+M108+M209+M302+M491+M504+M545</f>
      </c>
    </row>
    <row r="9" spans="1:13" ht="12.75">
      <c r="A9" t="s">
        <v>47</v>
      </c>
      <c r="C9" s="31" t="s">
        <v>1774</v>
      </c>
      <c r="E9" s="33" t="s">
        <v>1775</v>
      </c>
      <c r="J9" s="32">
        <f>0</f>
      </c>
      <c s="32">
        <f>0</f>
      </c>
      <c s="32">
        <f>0+L10+L14+L18+L22+L26+L30+L34+L38+L42+L46+L50+L54+L58+L62</f>
      </c>
      <c s="32">
        <f>0+M10+M14+M18+M22+M26+M30+M34+M38+M42+M46+M50+M54+M58+M62</f>
      </c>
    </row>
    <row r="10" spans="1:16" ht="25.5">
      <c r="A10" t="s">
        <v>50</v>
      </c>
      <c s="34" t="s">
        <v>130</v>
      </c>
      <c s="34" t="s">
        <v>4766</v>
      </c>
      <c s="35" t="s">
        <v>5</v>
      </c>
      <c s="6" t="s">
        <v>4767</v>
      </c>
      <c s="36" t="s">
        <v>267</v>
      </c>
      <c s="37">
        <v>55</v>
      </c>
      <c s="36">
        <v>5.7E-05</v>
      </c>
      <c s="36">
        <f>ROUND(G10*H10,6)</f>
      </c>
      <c r="L10" s="38">
        <v>0</v>
      </c>
      <c s="32">
        <f>ROUND(ROUND(L10,2)*ROUND(G10,3),2)</f>
      </c>
      <c s="36" t="s">
        <v>294</v>
      </c>
      <c>
        <f>(M10*21)/100</f>
      </c>
      <c t="s">
        <v>28</v>
      </c>
    </row>
    <row r="11" spans="1:5" ht="38.25">
      <c r="A11" s="35" t="s">
        <v>56</v>
      </c>
      <c r="E11" s="39" t="s">
        <v>4768</v>
      </c>
    </row>
    <row r="12" spans="1:5" ht="25.5">
      <c r="A12" s="35" t="s">
        <v>57</v>
      </c>
      <c r="E12" s="40" t="s">
        <v>4769</v>
      </c>
    </row>
    <row r="13" spans="1:5" ht="12.75">
      <c r="A13" t="s">
        <v>59</v>
      </c>
      <c r="E13" s="39" t="s">
        <v>5</v>
      </c>
    </row>
    <row r="14" spans="1:16" ht="25.5">
      <c r="A14" t="s">
        <v>50</v>
      </c>
      <c s="34" t="s">
        <v>134</v>
      </c>
      <c s="34" t="s">
        <v>4770</v>
      </c>
      <c s="35" t="s">
        <v>5</v>
      </c>
      <c s="6" t="s">
        <v>4767</v>
      </c>
      <c s="36" t="s">
        <v>267</v>
      </c>
      <c s="37">
        <v>147</v>
      </c>
      <c s="36">
        <v>0.000342</v>
      </c>
      <c s="36">
        <f>ROUND(G14*H14,6)</f>
      </c>
      <c r="L14" s="38">
        <v>0</v>
      </c>
      <c s="32">
        <f>ROUND(ROUND(L14,2)*ROUND(G14,3),2)</f>
      </c>
      <c s="36" t="s">
        <v>294</v>
      </c>
      <c>
        <f>(M14*21)/100</f>
      </c>
      <c t="s">
        <v>28</v>
      </c>
    </row>
    <row r="15" spans="1:5" ht="38.25">
      <c r="A15" s="35" t="s">
        <v>56</v>
      </c>
      <c r="E15" s="39" t="s">
        <v>4771</v>
      </c>
    </row>
    <row r="16" spans="1:5" ht="25.5">
      <c r="A16" s="35" t="s">
        <v>57</v>
      </c>
      <c r="E16" s="40" t="s">
        <v>4772</v>
      </c>
    </row>
    <row r="17" spans="1:5" ht="12.75">
      <c r="A17" t="s">
        <v>59</v>
      </c>
      <c r="E17" s="39" t="s">
        <v>5</v>
      </c>
    </row>
    <row r="18" spans="1:16" ht="25.5">
      <c r="A18" t="s">
        <v>50</v>
      </c>
      <c s="34" t="s">
        <v>137</v>
      </c>
      <c s="34" t="s">
        <v>4773</v>
      </c>
      <c s="35" t="s">
        <v>5</v>
      </c>
      <c s="6" t="s">
        <v>4774</v>
      </c>
      <c s="36" t="s">
        <v>267</v>
      </c>
      <c s="37">
        <v>687</v>
      </c>
      <c s="36">
        <v>9.3E-05</v>
      </c>
      <c s="36">
        <f>ROUND(G18*H18,6)</f>
      </c>
      <c r="L18" s="38">
        <v>0</v>
      </c>
      <c s="32">
        <f>ROUND(ROUND(L18,2)*ROUND(G18,3),2)</f>
      </c>
      <c s="36" t="s">
        <v>294</v>
      </c>
      <c>
        <f>(M18*21)/100</f>
      </c>
      <c t="s">
        <v>28</v>
      </c>
    </row>
    <row r="19" spans="1:5" ht="51">
      <c r="A19" s="35" t="s">
        <v>56</v>
      </c>
      <c r="E19" s="39" t="s">
        <v>4775</v>
      </c>
    </row>
    <row r="20" spans="1:5" ht="255">
      <c r="A20" s="35" t="s">
        <v>57</v>
      </c>
      <c r="E20" s="40" t="s">
        <v>4776</v>
      </c>
    </row>
    <row r="21" spans="1:5" ht="12.75">
      <c r="A21" t="s">
        <v>59</v>
      </c>
      <c r="E21" s="39" t="s">
        <v>5</v>
      </c>
    </row>
    <row r="22" spans="1:16" ht="25.5">
      <c r="A22" t="s">
        <v>50</v>
      </c>
      <c s="34" t="s">
        <v>140</v>
      </c>
      <c s="34" t="s">
        <v>4777</v>
      </c>
      <c s="35" t="s">
        <v>5</v>
      </c>
      <c s="6" t="s">
        <v>4774</v>
      </c>
      <c s="36" t="s">
        <v>267</v>
      </c>
      <c s="37">
        <v>114.5</v>
      </c>
      <c s="36">
        <v>0.000168</v>
      </c>
      <c s="36">
        <f>ROUND(G22*H22,6)</f>
      </c>
      <c r="L22" s="38">
        <v>0</v>
      </c>
      <c s="32">
        <f>ROUND(ROUND(L22,2)*ROUND(G22,3),2)</f>
      </c>
      <c s="36" t="s">
        <v>294</v>
      </c>
      <c>
        <f>(M22*21)/100</f>
      </c>
      <c t="s">
        <v>28</v>
      </c>
    </row>
    <row r="23" spans="1:5" ht="51">
      <c r="A23" s="35" t="s">
        <v>56</v>
      </c>
      <c r="E23" s="39" t="s">
        <v>4778</v>
      </c>
    </row>
    <row r="24" spans="1:5" ht="51">
      <c r="A24" s="35" t="s">
        <v>57</v>
      </c>
      <c r="E24" s="40" t="s">
        <v>4779</v>
      </c>
    </row>
    <row r="25" spans="1:5" ht="12.75">
      <c r="A25" t="s">
        <v>59</v>
      </c>
      <c r="E25" s="39" t="s">
        <v>5</v>
      </c>
    </row>
    <row r="26" spans="1:16" ht="12.75">
      <c r="A26" t="s">
        <v>50</v>
      </c>
      <c s="34" t="s">
        <v>143</v>
      </c>
      <c s="34" t="s">
        <v>4780</v>
      </c>
      <c s="35" t="s">
        <v>5</v>
      </c>
      <c s="6" t="s">
        <v>4781</v>
      </c>
      <c s="36" t="s">
        <v>267</v>
      </c>
      <c s="37">
        <v>11</v>
      </c>
      <c s="36">
        <v>0</v>
      </c>
      <c s="36">
        <f>ROUND(G26*H26,6)</f>
      </c>
      <c r="L26" s="38">
        <v>0</v>
      </c>
      <c s="32">
        <f>ROUND(ROUND(L26,2)*ROUND(G26,3),2)</f>
      </c>
      <c s="36" t="s">
        <v>55</v>
      </c>
      <c>
        <f>(M26*21)/100</f>
      </c>
      <c t="s">
        <v>28</v>
      </c>
    </row>
    <row r="27" spans="1:5" ht="12.75">
      <c r="A27" s="35" t="s">
        <v>56</v>
      </c>
      <c r="E27" s="39" t="s">
        <v>4781</v>
      </c>
    </row>
    <row r="28" spans="1:5" ht="38.25">
      <c r="A28" s="35" t="s">
        <v>57</v>
      </c>
      <c r="E28" s="42" t="s">
        <v>4782</v>
      </c>
    </row>
    <row r="29" spans="1:5" ht="63.75">
      <c r="A29" t="s">
        <v>59</v>
      </c>
      <c r="E29" s="39" t="s">
        <v>4783</v>
      </c>
    </row>
    <row r="30" spans="1:16" ht="12.75">
      <c r="A30" t="s">
        <v>50</v>
      </c>
      <c s="34" t="s">
        <v>146</v>
      </c>
      <c s="34" t="s">
        <v>4784</v>
      </c>
      <c s="35" t="s">
        <v>5</v>
      </c>
      <c s="6" t="s">
        <v>4785</v>
      </c>
      <c s="36" t="s">
        <v>267</v>
      </c>
      <c s="37">
        <v>60.5</v>
      </c>
      <c s="36">
        <v>7E-05</v>
      </c>
      <c s="36">
        <f>ROUND(G30*H30,6)</f>
      </c>
      <c r="L30" s="38">
        <v>0</v>
      </c>
      <c s="32">
        <f>ROUND(ROUND(L30,2)*ROUND(G30,3),2)</f>
      </c>
      <c s="36" t="s">
        <v>294</v>
      </c>
      <c>
        <f>(M30*21)/100</f>
      </c>
      <c t="s">
        <v>28</v>
      </c>
    </row>
    <row r="31" spans="1:5" ht="12.75">
      <c r="A31" s="35" t="s">
        <v>56</v>
      </c>
      <c r="E31" s="39" t="s">
        <v>4785</v>
      </c>
    </row>
    <row r="32" spans="1:5" ht="38.25">
      <c r="A32" s="35" t="s">
        <v>57</v>
      </c>
      <c r="E32" s="42" t="s">
        <v>4786</v>
      </c>
    </row>
    <row r="33" spans="1:5" ht="89.25">
      <c r="A33" t="s">
        <v>59</v>
      </c>
      <c r="E33" s="39" t="s">
        <v>4787</v>
      </c>
    </row>
    <row r="34" spans="1:16" ht="12.75">
      <c r="A34" t="s">
        <v>50</v>
      </c>
      <c s="34" t="s">
        <v>150</v>
      </c>
      <c s="34" t="s">
        <v>4788</v>
      </c>
      <c s="35" t="s">
        <v>5</v>
      </c>
      <c s="6" t="s">
        <v>4789</v>
      </c>
      <c s="36" t="s">
        <v>267</v>
      </c>
      <c s="37">
        <v>161.7</v>
      </c>
      <c s="36">
        <v>0</v>
      </c>
      <c s="36">
        <f>ROUND(G34*H34,6)</f>
      </c>
      <c r="L34" s="38">
        <v>0</v>
      </c>
      <c s="32">
        <f>ROUND(ROUND(L34,2)*ROUND(G34,3),2)</f>
      </c>
      <c s="36" t="s">
        <v>55</v>
      </c>
      <c>
        <f>(M34*21)/100</f>
      </c>
      <c t="s">
        <v>28</v>
      </c>
    </row>
    <row r="35" spans="1:5" ht="12.75">
      <c r="A35" s="35" t="s">
        <v>56</v>
      </c>
      <c r="E35" s="39" t="s">
        <v>4789</v>
      </c>
    </row>
    <row r="36" spans="1:5" ht="38.25">
      <c r="A36" s="35" t="s">
        <v>57</v>
      </c>
      <c r="E36" s="42" t="s">
        <v>4790</v>
      </c>
    </row>
    <row r="37" spans="1:5" ht="114.75">
      <c r="A37" t="s">
        <v>59</v>
      </c>
      <c r="E37" s="39" t="s">
        <v>4791</v>
      </c>
    </row>
    <row r="38" spans="1:16" ht="12.75">
      <c r="A38" t="s">
        <v>50</v>
      </c>
      <c s="34" t="s">
        <v>154</v>
      </c>
      <c s="34" t="s">
        <v>4792</v>
      </c>
      <c s="35" t="s">
        <v>5</v>
      </c>
      <c s="6" t="s">
        <v>4793</v>
      </c>
      <c s="36" t="s">
        <v>267</v>
      </c>
      <c s="37">
        <v>350.9</v>
      </c>
      <c s="36">
        <v>0.00025</v>
      </c>
      <c s="36">
        <f>ROUND(G38*H38,6)</f>
      </c>
      <c r="L38" s="38">
        <v>0</v>
      </c>
      <c s="32">
        <f>ROUND(ROUND(L38,2)*ROUND(G38,3),2)</f>
      </c>
      <c s="36" t="s">
        <v>294</v>
      </c>
      <c>
        <f>(M38*21)/100</f>
      </c>
      <c t="s">
        <v>28</v>
      </c>
    </row>
    <row r="39" spans="1:5" ht="12.75">
      <c r="A39" s="35" t="s">
        <v>56</v>
      </c>
      <c r="E39" s="39" t="s">
        <v>4793</v>
      </c>
    </row>
    <row r="40" spans="1:5" ht="76.5">
      <c r="A40" s="35" t="s">
        <v>57</v>
      </c>
      <c r="E40" s="40" t="s">
        <v>4794</v>
      </c>
    </row>
    <row r="41" spans="1:5" ht="89.25">
      <c r="A41" t="s">
        <v>59</v>
      </c>
      <c r="E41" s="39" t="s">
        <v>4795</v>
      </c>
    </row>
    <row r="42" spans="1:16" ht="12.75">
      <c r="A42" t="s">
        <v>50</v>
      </c>
      <c s="34" t="s">
        <v>157</v>
      </c>
      <c s="34" t="s">
        <v>4796</v>
      </c>
      <c s="35" t="s">
        <v>5</v>
      </c>
      <c s="6" t="s">
        <v>4797</v>
      </c>
      <c s="36" t="s">
        <v>267</v>
      </c>
      <c s="37">
        <v>82.5</v>
      </c>
      <c s="36">
        <v>0.00027</v>
      </c>
      <c s="36">
        <f>ROUND(G42*H42,6)</f>
      </c>
      <c r="L42" s="38">
        <v>0</v>
      </c>
      <c s="32">
        <f>ROUND(ROUND(L42,2)*ROUND(G42,3),2)</f>
      </c>
      <c s="36" t="s">
        <v>294</v>
      </c>
      <c>
        <f>(M42*21)/100</f>
      </c>
      <c t="s">
        <v>28</v>
      </c>
    </row>
    <row r="43" spans="1:5" ht="12.75">
      <c r="A43" s="35" t="s">
        <v>56</v>
      </c>
      <c r="E43" s="39" t="s">
        <v>4797</v>
      </c>
    </row>
    <row r="44" spans="1:5" ht="63.75">
      <c r="A44" s="35" t="s">
        <v>57</v>
      </c>
      <c r="E44" s="40" t="s">
        <v>4798</v>
      </c>
    </row>
    <row r="45" spans="1:5" ht="89.25">
      <c r="A45" t="s">
        <v>59</v>
      </c>
      <c r="E45" s="39" t="s">
        <v>4795</v>
      </c>
    </row>
    <row r="46" spans="1:16" ht="12.75">
      <c r="A46" t="s">
        <v>50</v>
      </c>
      <c s="34" t="s">
        <v>160</v>
      </c>
      <c s="34" t="s">
        <v>4037</v>
      </c>
      <c s="35" t="s">
        <v>5</v>
      </c>
      <c s="6" t="s">
        <v>4038</v>
      </c>
      <c s="36" t="s">
        <v>267</v>
      </c>
      <c s="37">
        <v>162.8</v>
      </c>
      <c s="36">
        <v>0.00029</v>
      </c>
      <c s="36">
        <f>ROUND(G46*H46,6)</f>
      </c>
      <c r="L46" s="38">
        <v>0</v>
      </c>
      <c s="32">
        <f>ROUND(ROUND(L46,2)*ROUND(G46,3),2)</f>
      </c>
      <c s="36" t="s">
        <v>294</v>
      </c>
      <c>
        <f>(M46*21)/100</f>
      </c>
      <c t="s">
        <v>28</v>
      </c>
    </row>
    <row r="47" spans="1:5" ht="12.75">
      <c r="A47" s="35" t="s">
        <v>56</v>
      </c>
      <c r="E47" s="39" t="s">
        <v>4038</v>
      </c>
    </row>
    <row r="48" spans="1:5" ht="63.75">
      <c r="A48" s="35" t="s">
        <v>57</v>
      </c>
      <c r="E48" s="40" t="s">
        <v>4799</v>
      </c>
    </row>
    <row r="49" spans="1:5" ht="89.25">
      <c r="A49" t="s">
        <v>59</v>
      </c>
      <c r="E49" s="39" t="s">
        <v>4800</v>
      </c>
    </row>
    <row r="50" spans="1:16" ht="12.75">
      <c r="A50" t="s">
        <v>50</v>
      </c>
      <c s="34" t="s">
        <v>163</v>
      </c>
      <c s="34" t="s">
        <v>4040</v>
      </c>
      <c s="35" t="s">
        <v>5</v>
      </c>
      <c s="6" t="s">
        <v>4041</v>
      </c>
      <c s="36" t="s">
        <v>267</v>
      </c>
      <c s="37">
        <v>88</v>
      </c>
      <c s="36">
        <v>0.00032</v>
      </c>
      <c s="36">
        <f>ROUND(G50*H50,6)</f>
      </c>
      <c r="L50" s="38">
        <v>0</v>
      </c>
      <c s="32">
        <f>ROUND(ROUND(L50,2)*ROUND(G50,3),2)</f>
      </c>
      <c s="36" t="s">
        <v>294</v>
      </c>
      <c>
        <f>(M50*21)/100</f>
      </c>
      <c t="s">
        <v>28</v>
      </c>
    </row>
    <row r="51" spans="1:5" ht="12.75">
      <c r="A51" s="35" t="s">
        <v>56</v>
      </c>
      <c r="E51" s="39" t="s">
        <v>4041</v>
      </c>
    </row>
    <row r="52" spans="1:5" ht="38.25">
      <c r="A52" s="35" t="s">
        <v>57</v>
      </c>
      <c r="E52" s="42" t="s">
        <v>4801</v>
      </c>
    </row>
    <row r="53" spans="1:5" ht="89.25">
      <c r="A53" t="s">
        <v>59</v>
      </c>
      <c r="E53" s="39" t="s">
        <v>4800</v>
      </c>
    </row>
    <row r="54" spans="1:16" ht="12.75">
      <c r="A54" t="s">
        <v>50</v>
      </c>
      <c s="34" t="s">
        <v>170</v>
      </c>
      <c s="34" t="s">
        <v>4802</v>
      </c>
      <c s="35" t="s">
        <v>5</v>
      </c>
      <c s="6" t="s">
        <v>4803</v>
      </c>
      <c s="36" t="s">
        <v>267</v>
      </c>
      <c s="37">
        <v>71.5</v>
      </c>
      <c s="36">
        <v>0.00072</v>
      </c>
      <c s="36">
        <f>ROUND(G54*H54,6)</f>
      </c>
      <c r="L54" s="38">
        <v>0</v>
      </c>
      <c s="32">
        <f>ROUND(ROUND(L54,2)*ROUND(G54,3),2)</f>
      </c>
      <c s="36" t="s">
        <v>294</v>
      </c>
      <c>
        <f>(M54*21)/100</f>
      </c>
      <c t="s">
        <v>28</v>
      </c>
    </row>
    <row r="55" spans="1:5" ht="12.75">
      <c r="A55" s="35" t="s">
        <v>56</v>
      </c>
      <c r="E55" s="39" t="s">
        <v>4803</v>
      </c>
    </row>
    <row r="56" spans="1:5" ht="38.25">
      <c r="A56" s="35" t="s">
        <v>57</v>
      </c>
      <c r="E56" s="42" t="s">
        <v>4804</v>
      </c>
    </row>
    <row r="57" spans="1:5" ht="89.25">
      <c r="A57" t="s">
        <v>59</v>
      </c>
      <c r="E57" s="39" t="s">
        <v>4805</v>
      </c>
    </row>
    <row r="58" spans="1:16" ht="12.75">
      <c r="A58" t="s">
        <v>50</v>
      </c>
      <c s="34" t="s">
        <v>51</v>
      </c>
      <c s="34" t="s">
        <v>4806</v>
      </c>
      <c s="35" t="s">
        <v>5</v>
      </c>
      <c s="6" t="s">
        <v>4807</v>
      </c>
      <c s="36" t="s">
        <v>267</v>
      </c>
      <c s="37">
        <v>75.9</v>
      </c>
      <c s="36">
        <v>0.00121</v>
      </c>
      <c s="36">
        <f>ROUND(G58*H58,6)</f>
      </c>
      <c r="L58" s="38">
        <v>0</v>
      </c>
      <c s="32">
        <f>ROUND(ROUND(L58,2)*ROUND(G58,3),2)</f>
      </c>
      <c s="36" t="s">
        <v>294</v>
      </c>
      <c>
        <f>(M58*21)/100</f>
      </c>
      <c t="s">
        <v>28</v>
      </c>
    </row>
    <row r="59" spans="1:5" ht="12.75">
      <c r="A59" s="35" t="s">
        <v>56</v>
      </c>
      <c r="E59" s="39" t="s">
        <v>4807</v>
      </c>
    </row>
    <row r="60" spans="1:5" ht="38.25">
      <c r="A60" s="35" t="s">
        <v>57</v>
      </c>
      <c r="E60" s="42" t="s">
        <v>4808</v>
      </c>
    </row>
    <row r="61" spans="1:5" ht="89.25">
      <c r="A61" t="s">
        <v>59</v>
      </c>
      <c r="E61" s="39" t="s">
        <v>4809</v>
      </c>
    </row>
    <row r="62" spans="1:16" ht="12.75">
      <c r="A62" t="s">
        <v>50</v>
      </c>
      <c s="34" t="s">
        <v>255</v>
      </c>
      <c s="34" t="s">
        <v>4810</v>
      </c>
      <c s="35" t="s">
        <v>5</v>
      </c>
      <c s="6" t="s">
        <v>4811</v>
      </c>
      <c s="36" t="s">
        <v>267</v>
      </c>
      <c s="37">
        <v>48.4</v>
      </c>
      <c s="36">
        <v>0.00205</v>
      </c>
      <c s="36">
        <f>ROUND(G62*H62,6)</f>
      </c>
      <c r="L62" s="38">
        <v>0</v>
      </c>
      <c s="32">
        <f>ROUND(ROUND(L62,2)*ROUND(G62,3),2)</f>
      </c>
      <c s="36" t="s">
        <v>294</v>
      </c>
      <c>
        <f>(M62*21)/100</f>
      </c>
      <c t="s">
        <v>28</v>
      </c>
    </row>
    <row r="63" spans="1:5" ht="12.75">
      <c r="A63" s="35" t="s">
        <v>56</v>
      </c>
      <c r="E63" s="39" t="s">
        <v>4811</v>
      </c>
    </row>
    <row r="64" spans="1:5" ht="38.25">
      <c r="A64" s="35" t="s">
        <v>57</v>
      </c>
      <c r="E64" s="42" t="s">
        <v>4812</v>
      </c>
    </row>
    <row r="65" spans="1:5" ht="89.25">
      <c r="A65" t="s">
        <v>59</v>
      </c>
      <c r="E65" s="39" t="s">
        <v>4813</v>
      </c>
    </row>
    <row r="66" spans="1:13" ht="12.75">
      <c r="A66" t="s">
        <v>47</v>
      </c>
      <c r="C66" s="31" t="s">
        <v>2978</v>
      </c>
      <c r="E66" s="33" t="s">
        <v>4814</v>
      </c>
      <c r="J66" s="32">
        <f>0</f>
      </c>
      <c s="32">
        <f>0</f>
      </c>
      <c s="32">
        <f>0+L67+L71+L75+L79+L83+L87</f>
      </c>
      <c s="32">
        <f>0+M67+M71+M75+M79+M83+M87</f>
      </c>
    </row>
    <row r="67" spans="1:16" ht="12.75">
      <c r="A67" t="s">
        <v>50</v>
      </c>
      <c s="34" t="s">
        <v>260</v>
      </c>
      <c s="34" t="s">
        <v>4815</v>
      </c>
      <c s="35" t="s">
        <v>5</v>
      </c>
      <c s="6" t="s">
        <v>4816</v>
      </c>
      <c s="36" t="s">
        <v>1327</v>
      </c>
      <c s="37">
        <v>1</v>
      </c>
      <c s="36">
        <v>0</v>
      </c>
      <c s="36">
        <f>ROUND(G67*H67,6)</f>
      </c>
      <c r="L67" s="38">
        <v>0</v>
      </c>
      <c s="32">
        <f>ROUND(ROUND(L67,2)*ROUND(G67,3),2)</f>
      </c>
      <c s="36" t="s">
        <v>55</v>
      </c>
      <c>
        <f>(M67*21)/100</f>
      </c>
      <c t="s">
        <v>28</v>
      </c>
    </row>
    <row r="68" spans="1:5" ht="12.75">
      <c r="A68" s="35" t="s">
        <v>56</v>
      </c>
      <c r="E68" s="39" t="s">
        <v>4816</v>
      </c>
    </row>
    <row r="69" spans="1:5" ht="12.75">
      <c r="A69" s="35" t="s">
        <v>57</v>
      </c>
      <c r="E69" s="40" t="s">
        <v>58</v>
      </c>
    </row>
    <row r="70" spans="1:5" ht="409.5">
      <c r="A70" t="s">
        <v>59</v>
      </c>
      <c r="E70" s="39" t="s">
        <v>4817</v>
      </c>
    </row>
    <row r="71" spans="1:16" ht="25.5">
      <c r="A71" t="s">
        <v>50</v>
      </c>
      <c s="34" t="s">
        <v>264</v>
      </c>
      <c s="34" t="s">
        <v>4818</v>
      </c>
      <c s="35" t="s">
        <v>5</v>
      </c>
      <c s="6" t="s">
        <v>4819</v>
      </c>
      <c s="36" t="s">
        <v>1327</v>
      </c>
      <c s="37">
        <v>1</v>
      </c>
      <c s="36">
        <v>0</v>
      </c>
      <c s="36">
        <f>ROUND(G71*H71,6)</f>
      </c>
      <c r="L71" s="38">
        <v>0</v>
      </c>
      <c s="32">
        <f>ROUND(ROUND(L71,2)*ROUND(G71,3),2)</f>
      </c>
      <c s="36" t="s">
        <v>55</v>
      </c>
      <c>
        <f>(M71*21)/100</f>
      </c>
      <c t="s">
        <v>28</v>
      </c>
    </row>
    <row r="72" spans="1:5" ht="25.5">
      <c r="A72" s="35" t="s">
        <v>56</v>
      </c>
      <c r="E72" s="39" t="s">
        <v>4819</v>
      </c>
    </row>
    <row r="73" spans="1:5" ht="12.75">
      <c r="A73" s="35" t="s">
        <v>57</v>
      </c>
      <c r="E73" s="40" t="s">
        <v>58</v>
      </c>
    </row>
    <row r="74" spans="1:5" ht="178.5">
      <c r="A74" t="s">
        <v>59</v>
      </c>
      <c r="E74" s="39" t="s">
        <v>4820</v>
      </c>
    </row>
    <row r="75" spans="1:16" ht="25.5">
      <c r="A75" t="s">
        <v>50</v>
      </c>
      <c s="34" t="s">
        <v>270</v>
      </c>
      <c s="34" t="s">
        <v>4821</v>
      </c>
      <c s="35" t="s">
        <v>5</v>
      </c>
      <c s="6" t="s">
        <v>4822</v>
      </c>
      <c s="36" t="s">
        <v>1327</v>
      </c>
      <c s="37">
        <v>1</v>
      </c>
      <c s="36">
        <v>0</v>
      </c>
      <c s="36">
        <f>ROUND(G75*H75,6)</f>
      </c>
      <c r="L75" s="38">
        <v>0</v>
      </c>
      <c s="32">
        <f>ROUND(ROUND(L75,2)*ROUND(G75,3),2)</f>
      </c>
      <c s="36" t="s">
        <v>55</v>
      </c>
      <c>
        <f>(M75*21)/100</f>
      </c>
      <c t="s">
        <v>28</v>
      </c>
    </row>
    <row r="76" spans="1:5" ht="25.5">
      <c r="A76" s="35" t="s">
        <v>56</v>
      </c>
      <c r="E76" s="39" t="s">
        <v>4822</v>
      </c>
    </row>
    <row r="77" spans="1:5" ht="12.75">
      <c r="A77" s="35" t="s">
        <v>57</v>
      </c>
      <c r="E77" s="40" t="s">
        <v>58</v>
      </c>
    </row>
    <row r="78" spans="1:5" ht="216.75">
      <c r="A78" t="s">
        <v>59</v>
      </c>
      <c r="E78" s="39" t="s">
        <v>4823</v>
      </c>
    </row>
    <row r="79" spans="1:16" ht="12.75">
      <c r="A79" t="s">
        <v>50</v>
      </c>
      <c s="34" t="s">
        <v>275</v>
      </c>
      <c s="34" t="s">
        <v>4824</v>
      </c>
      <c s="35" t="s">
        <v>5</v>
      </c>
      <c s="6" t="s">
        <v>4825</v>
      </c>
      <c s="36" t="s">
        <v>1327</v>
      </c>
      <c s="37">
        <v>4</v>
      </c>
      <c s="36">
        <v>0</v>
      </c>
      <c s="36">
        <f>ROUND(G79*H79,6)</f>
      </c>
      <c r="L79" s="38">
        <v>0</v>
      </c>
      <c s="32">
        <f>ROUND(ROUND(L79,2)*ROUND(G79,3),2)</f>
      </c>
      <c s="36" t="s">
        <v>55</v>
      </c>
      <c>
        <f>(M79*21)/100</f>
      </c>
      <c t="s">
        <v>28</v>
      </c>
    </row>
    <row r="80" spans="1:5" ht="12.75">
      <c r="A80" s="35" t="s">
        <v>56</v>
      </c>
      <c r="E80" s="39" t="s">
        <v>4825</v>
      </c>
    </row>
    <row r="81" spans="1:5" ht="12.75">
      <c r="A81" s="35" t="s">
        <v>57</v>
      </c>
      <c r="E81" s="40" t="s">
        <v>209</v>
      </c>
    </row>
    <row r="82" spans="1:5" ht="140.25">
      <c r="A82" t="s">
        <v>59</v>
      </c>
      <c r="E82" s="39" t="s">
        <v>4826</v>
      </c>
    </row>
    <row r="83" spans="1:16" ht="12.75">
      <c r="A83" t="s">
        <v>50</v>
      </c>
      <c s="34" t="s">
        <v>279</v>
      </c>
      <c s="34" t="s">
        <v>4827</v>
      </c>
      <c s="35" t="s">
        <v>5</v>
      </c>
      <c s="6" t="s">
        <v>4828</v>
      </c>
      <c s="36" t="s">
        <v>1327</v>
      </c>
      <c s="37">
        <v>1</v>
      </c>
      <c s="36">
        <v>0</v>
      </c>
      <c s="36">
        <f>ROUND(G83*H83,6)</f>
      </c>
      <c r="L83" s="38">
        <v>0</v>
      </c>
      <c s="32">
        <f>ROUND(ROUND(L83,2)*ROUND(G83,3),2)</f>
      </c>
      <c s="36" t="s">
        <v>55</v>
      </c>
      <c>
        <f>(M83*21)/100</f>
      </c>
      <c t="s">
        <v>28</v>
      </c>
    </row>
    <row r="84" spans="1:5" ht="12.75">
      <c r="A84" s="35" t="s">
        <v>56</v>
      </c>
      <c r="E84" s="39" t="s">
        <v>4828</v>
      </c>
    </row>
    <row r="85" spans="1:5" ht="12.75">
      <c r="A85" s="35" t="s">
        <v>57</v>
      </c>
      <c r="E85" s="40" t="s">
        <v>58</v>
      </c>
    </row>
    <row r="86" spans="1:5" ht="114.75">
      <c r="A86" t="s">
        <v>59</v>
      </c>
      <c r="E86" s="39" t="s">
        <v>4829</v>
      </c>
    </row>
    <row r="87" spans="1:16" ht="12.75">
      <c r="A87" t="s">
        <v>50</v>
      </c>
      <c s="34" t="s">
        <v>284</v>
      </c>
      <c s="34" t="s">
        <v>4830</v>
      </c>
      <c s="35" t="s">
        <v>5</v>
      </c>
      <c s="6" t="s">
        <v>4831</v>
      </c>
      <c s="36" t="s">
        <v>1327</v>
      </c>
      <c s="37">
        <v>1</v>
      </c>
      <c s="36">
        <v>0</v>
      </c>
      <c s="36">
        <f>ROUND(G87*H87,6)</f>
      </c>
      <c r="L87" s="38">
        <v>0</v>
      </c>
      <c s="32">
        <f>ROUND(ROUND(L87,2)*ROUND(G87,3),2)</f>
      </c>
      <c s="36" t="s">
        <v>55</v>
      </c>
      <c>
        <f>(M87*21)/100</f>
      </c>
      <c t="s">
        <v>28</v>
      </c>
    </row>
    <row r="88" spans="1:5" ht="12.75">
      <c r="A88" s="35" t="s">
        <v>56</v>
      </c>
      <c r="E88" s="39" t="s">
        <v>4831</v>
      </c>
    </row>
    <row r="89" spans="1:5" ht="12.75">
      <c r="A89" s="35" t="s">
        <v>57</v>
      </c>
      <c r="E89" s="40" t="s">
        <v>58</v>
      </c>
    </row>
    <row r="90" spans="1:5" ht="178.5">
      <c r="A90" t="s">
        <v>59</v>
      </c>
      <c r="E90" s="39" t="s">
        <v>4832</v>
      </c>
    </row>
    <row r="91" spans="1:13" ht="12.75">
      <c r="A91" t="s">
        <v>47</v>
      </c>
      <c r="C91" s="31" t="s">
        <v>2982</v>
      </c>
      <c r="E91" s="33" t="s">
        <v>4833</v>
      </c>
      <c r="J91" s="32">
        <f>0</f>
      </c>
      <c s="32">
        <f>0</f>
      </c>
      <c s="32">
        <f>0+L92+L96+L100+L104</f>
      </c>
      <c s="32">
        <f>0+M92+M96+M100+M104</f>
      </c>
    </row>
    <row r="92" spans="1:16" ht="25.5">
      <c r="A92" t="s">
        <v>50</v>
      </c>
      <c s="34" t="s">
        <v>287</v>
      </c>
      <c s="34" t="s">
        <v>4834</v>
      </c>
      <c s="35" t="s">
        <v>5</v>
      </c>
      <c s="6" t="s">
        <v>4835</v>
      </c>
      <c s="36" t="s">
        <v>1327</v>
      </c>
      <c s="37">
        <v>1</v>
      </c>
      <c s="36">
        <v>0</v>
      </c>
      <c s="36">
        <f>ROUND(G92*H92,6)</f>
      </c>
      <c r="L92" s="38">
        <v>0</v>
      </c>
      <c s="32">
        <f>ROUND(ROUND(L92,2)*ROUND(G92,3),2)</f>
      </c>
      <c s="36" t="s">
        <v>55</v>
      </c>
      <c>
        <f>(M92*21)/100</f>
      </c>
      <c t="s">
        <v>28</v>
      </c>
    </row>
    <row r="93" spans="1:5" ht="38.25">
      <c r="A93" s="35" t="s">
        <v>56</v>
      </c>
      <c r="E93" s="39" t="s">
        <v>4836</v>
      </c>
    </row>
    <row r="94" spans="1:5" ht="12.75">
      <c r="A94" s="35" t="s">
        <v>57</v>
      </c>
      <c r="E94" s="40" t="s">
        <v>58</v>
      </c>
    </row>
    <row r="95" spans="1:5" ht="63.75">
      <c r="A95" t="s">
        <v>59</v>
      </c>
      <c r="E95" s="39" t="s">
        <v>4837</v>
      </c>
    </row>
    <row r="96" spans="1:16" ht="25.5">
      <c r="A96" t="s">
        <v>50</v>
      </c>
      <c s="34" t="s">
        <v>291</v>
      </c>
      <c s="34" t="s">
        <v>4838</v>
      </c>
      <c s="35" t="s">
        <v>5</v>
      </c>
      <c s="6" t="s">
        <v>4839</v>
      </c>
      <c s="36" t="s">
        <v>1327</v>
      </c>
      <c s="37">
        <v>1</v>
      </c>
      <c s="36">
        <v>0</v>
      </c>
      <c s="36">
        <f>ROUND(G96*H96,6)</f>
      </c>
      <c r="L96" s="38">
        <v>0</v>
      </c>
      <c s="32">
        <f>ROUND(ROUND(L96,2)*ROUND(G96,3),2)</f>
      </c>
      <c s="36" t="s">
        <v>55</v>
      </c>
      <c>
        <f>(M96*21)/100</f>
      </c>
      <c t="s">
        <v>28</v>
      </c>
    </row>
    <row r="97" spans="1:5" ht="51">
      <c r="A97" s="35" t="s">
        <v>56</v>
      </c>
      <c r="E97" s="39" t="s">
        <v>4840</v>
      </c>
    </row>
    <row r="98" spans="1:5" ht="12.75">
      <c r="A98" s="35" t="s">
        <v>57</v>
      </c>
      <c r="E98" s="40" t="s">
        <v>58</v>
      </c>
    </row>
    <row r="99" spans="1:5" ht="102">
      <c r="A99" t="s">
        <v>59</v>
      </c>
      <c r="E99" s="39" t="s">
        <v>4841</v>
      </c>
    </row>
    <row r="100" spans="1:16" ht="25.5">
      <c r="A100" t="s">
        <v>50</v>
      </c>
      <c s="34" t="s">
        <v>295</v>
      </c>
      <c s="34" t="s">
        <v>4842</v>
      </c>
      <c s="35" t="s">
        <v>5</v>
      </c>
      <c s="6" t="s">
        <v>4843</v>
      </c>
      <c s="36" t="s">
        <v>1327</v>
      </c>
      <c s="37">
        <v>1</v>
      </c>
      <c s="36">
        <v>0</v>
      </c>
      <c s="36">
        <f>ROUND(G100*H100,6)</f>
      </c>
      <c r="L100" s="38">
        <v>0</v>
      </c>
      <c s="32">
        <f>ROUND(ROUND(L100,2)*ROUND(G100,3),2)</f>
      </c>
      <c s="36" t="s">
        <v>55</v>
      </c>
      <c>
        <f>(M100*21)/100</f>
      </c>
      <c t="s">
        <v>28</v>
      </c>
    </row>
    <row r="101" spans="1:5" ht="38.25">
      <c r="A101" s="35" t="s">
        <v>56</v>
      </c>
      <c r="E101" s="39" t="s">
        <v>4844</v>
      </c>
    </row>
    <row r="102" spans="1:5" ht="12.75">
      <c r="A102" s="35" t="s">
        <v>57</v>
      </c>
      <c r="E102" s="40" t="s">
        <v>58</v>
      </c>
    </row>
    <row r="103" spans="1:5" ht="409.5">
      <c r="A103" t="s">
        <v>59</v>
      </c>
      <c r="E103" s="39" t="s">
        <v>4845</v>
      </c>
    </row>
    <row r="104" spans="1:16" ht="12.75">
      <c r="A104" t="s">
        <v>50</v>
      </c>
      <c s="34" t="s">
        <v>298</v>
      </c>
      <c s="34" t="s">
        <v>4846</v>
      </c>
      <c s="35" t="s">
        <v>5</v>
      </c>
      <c s="6" t="s">
        <v>4847</v>
      </c>
      <c s="36" t="s">
        <v>1327</v>
      </c>
      <c s="37">
        <v>1</v>
      </c>
      <c s="36">
        <v>0</v>
      </c>
      <c s="36">
        <f>ROUND(G104*H104,6)</f>
      </c>
      <c r="L104" s="38">
        <v>0</v>
      </c>
      <c s="32">
        <f>ROUND(ROUND(L104,2)*ROUND(G104,3),2)</f>
      </c>
      <c s="36" t="s">
        <v>55</v>
      </c>
      <c>
        <f>(M104*21)/100</f>
      </c>
      <c t="s">
        <v>28</v>
      </c>
    </row>
    <row r="105" spans="1:5" ht="12.75">
      <c r="A105" s="35" t="s">
        <v>56</v>
      </c>
      <c r="E105" s="39" t="s">
        <v>4847</v>
      </c>
    </row>
    <row r="106" spans="1:5" ht="12.75">
      <c r="A106" s="35" t="s">
        <v>57</v>
      </c>
      <c r="E106" s="40" t="s">
        <v>58</v>
      </c>
    </row>
    <row r="107" spans="1:5" ht="102">
      <c r="A107" t="s">
        <v>59</v>
      </c>
      <c r="E107" s="39" t="s">
        <v>4848</v>
      </c>
    </row>
    <row r="108" spans="1:13" ht="12.75">
      <c r="A108" t="s">
        <v>47</v>
      </c>
      <c r="C108" s="31" t="s">
        <v>2985</v>
      </c>
      <c r="E108" s="33" t="s">
        <v>4849</v>
      </c>
      <c r="J108" s="32">
        <f>0</f>
      </c>
      <c s="32">
        <f>0</f>
      </c>
      <c s="32">
        <f>0+L109+L113+L117+L121+L125+L129+L133+L137+L141+L145+L149+L153+L157+L161+L165+L169+L173+L177+L181+L185+L189+L193+L197+L201+L205</f>
      </c>
      <c s="32">
        <f>0+M109+M113+M117+M121+M125+M129+M133+M137+M141+M145+M149+M153+M157+M161+M165+M169+M173+M177+M181+M185+M189+M193+M197+M201+M205</f>
      </c>
    </row>
    <row r="109" spans="1:16" ht="25.5">
      <c r="A109" t="s">
        <v>50</v>
      </c>
      <c s="34" t="s">
        <v>302</v>
      </c>
      <c s="34" t="s">
        <v>4850</v>
      </c>
      <c s="35" t="s">
        <v>5</v>
      </c>
      <c s="6" t="s">
        <v>4851</v>
      </c>
      <c s="36" t="s">
        <v>267</v>
      </c>
      <c s="37">
        <v>10</v>
      </c>
      <c s="36">
        <v>0</v>
      </c>
      <c s="36">
        <f>ROUND(G109*H109,6)</f>
      </c>
      <c r="L109" s="38">
        <v>0</v>
      </c>
      <c s="32">
        <f>ROUND(ROUND(L109,2)*ROUND(G109,3),2)</f>
      </c>
      <c s="36" t="s">
        <v>55</v>
      </c>
      <c>
        <f>(M109*21)/100</f>
      </c>
      <c t="s">
        <v>28</v>
      </c>
    </row>
    <row r="110" spans="1:5" ht="25.5">
      <c r="A110" s="35" t="s">
        <v>56</v>
      </c>
      <c r="E110" s="39" t="s">
        <v>4851</v>
      </c>
    </row>
    <row r="111" spans="1:5" ht="12.75">
      <c r="A111" s="35" t="s">
        <v>57</v>
      </c>
      <c r="E111" s="40" t="s">
        <v>173</v>
      </c>
    </row>
    <row r="112" spans="1:5" ht="12.75">
      <c r="A112" t="s">
        <v>59</v>
      </c>
      <c r="E112" s="39" t="s">
        <v>5</v>
      </c>
    </row>
    <row r="113" spans="1:16" ht="25.5">
      <c r="A113" t="s">
        <v>50</v>
      </c>
      <c s="34" t="s">
        <v>306</v>
      </c>
      <c s="34" t="s">
        <v>4852</v>
      </c>
      <c s="35" t="s">
        <v>5</v>
      </c>
      <c s="6" t="s">
        <v>4853</v>
      </c>
      <c s="36" t="s">
        <v>267</v>
      </c>
      <c s="37">
        <v>10</v>
      </c>
      <c s="36">
        <v>0</v>
      </c>
      <c s="36">
        <f>ROUND(G113*H113,6)</f>
      </c>
      <c r="L113" s="38">
        <v>0</v>
      </c>
      <c s="32">
        <f>ROUND(ROUND(L113,2)*ROUND(G113,3),2)</f>
      </c>
      <c s="36" t="s">
        <v>55</v>
      </c>
      <c>
        <f>(M113*21)/100</f>
      </c>
      <c t="s">
        <v>28</v>
      </c>
    </row>
    <row r="114" spans="1:5" ht="25.5">
      <c r="A114" s="35" t="s">
        <v>56</v>
      </c>
      <c r="E114" s="39" t="s">
        <v>4853</v>
      </c>
    </row>
    <row r="115" spans="1:5" ht="12.75">
      <c r="A115" s="35" t="s">
        <v>57</v>
      </c>
      <c r="E115" s="40" t="s">
        <v>173</v>
      </c>
    </row>
    <row r="116" spans="1:5" ht="12.75">
      <c r="A116" t="s">
        <v>59</v>
      </c>
      <c r="E116" s="39" t="s">
        <v>5</v>
      </c>
    </row>
    <row r="117" spans="1:16" ht="25.5">
      <c r="A117" t="s">
        <v>50</v>
      </c>
      <c s="34" t="s">
        <v>310</v>
      </c>
      <c s="34" t="s">
        <v>4854</v>
      </c>
      <c s="35" t="s">
        <v>5</v>
      </c>
      <c s="6" t="s">
        <v>4855</v>
      </c>
      <c s="36" t="s">
        <v>267</v>
      </c>
      <c s="37">
        <v>324</v>
      </c>
      <c s="36">
        <v>0</v>
      </c>
      <c s="36">
        <f>ROUND(G117*H117,6)</f>
      </c>
      <c r="L117" s="38">
        <v>0</v>
      </c>
      <c s="32">
        <f>ROUND(ROUND(L117,2)*ROUND(G117,3),2)</f>
      </c>
      <c s="36" t="s">
        <v>55</v>
      </c>
      <c>
        <f>(M117*21)/100</f>
      </c>
      <c t="s">
        <v>28</v>
      </c>
    </row>
    <row r="118" spans="1:5" ht="25.5">
      <c r="A118" s="35" t="s">
        <v>56</v>
      </c>
      <c r="E118" s="39" t="s">
        <v>4855</v>
      </c>
    </row>
    <row r="119" spans="1:5" ht="12.75">
      <c r="A119" s="35" t="s">
        <v>57</v>
      </c>
      <c r="E119" s="40" t="s">
        <v>4856</v>
      </c>
    </row>
    <row r="120" spans="1:5" ht="102">
      <c r="A120" t="s">
        <v>59</v>
      </c>
      <c r="E120" s="39" t="s">
        <v>4857</v>
      </c>
    </row>
    <row r="121" spans="1:16" ht="25.5">
      <c r="A121" t="s">
        <v>50</v>
      </c>
      <c s="34" t="s">
        <v>314</v>
      </c>
      <c s="34" t="s">
        <v>4858</v>
      </c>
      <c s="35" t="s">
        <v>5</v>
      </c>
      <c s="6" t="s">
        <v>4859</v>
      </c>
      <c s="36" t="s">
        <v>267</v>
      </c>
      <c s="37">
        <v>54</v>
      </c>
      <c s="36">
        <v>0</v>
      </c>
      <c s="36">
        <f>ROUND(G121*H121,6)</f>
      </c>
      <c r="L121" s="38">
        <v>0</v>
      </c>
      <c s="32">
        <f>ROUND(ROUND(L121,2)*ROUND(G121,3),2)</f>
      </c>
      <c s="36" t="s">
        <v>55</v>
      </c>
      <c>
        <f>(M121*21)/100</f>
      </c>
      <c t="s">
        <v>28</v>
      </c>
    </row>
    <row r="122" spans="1:5" ht="25.5">
      <c r="A122" s="35" t="s">
        <v>56</v>
      </c>
      <c r="E122" s="39" t="s">
        <v>4859</v>
      </c>
    </row>
    <row r="123" spans="1:5" ht="25.5">
      <c r="A123" s="35" t="s">
        <v>57</v>
      </c>
      <c r="E123" s="40" t="s">
        <v>4860</v>
      </c>
    </row>
    <row r="124" spans="1:5" ht="102">
      <c r="A124" t="s">
        <v>59</v>
      </c>
      <c r="E124" s="39" t="s">
        <v>4861</v>
      </c>
    </row>
    <row r="125" spans="1:16" ht="25.5">
      <c r="A125" t="s">
        <v>50</v>
      </c>
      <c s="34" t="s">
        <v>318</v>
      </c>
      <c s="34" t="s">
        <v>4862</v>
      </c>
      <c s="35" t="s">
        <v>5</v>
      </c>
      <c s="6" t="s">
        <v>4863</v>
      </c>
      <c s="36" t="s">
        <v>267</v>
      </c>
      <c s="37">
        <v>45</v>
      </c>
      <c s="36">
        <v>0</v>
      </c>
      <c s="36">
        <f>ROUND(G125*H125,6)</f>
      </c>
      <c r="L125" s="38">
        <v>0</v>
      </c>
      <c s="32">
        <f>ROUND(ROUND(L125,2)*ROUND(G125,3),2)</f>
      </c>
      <c s="36" t="s">
        <v>55</v>
      </c>
      <c>
        <f>(M125*21)/100</f>
      </c>
      <c t="s">
        <v>28</v>
      </c>
    </row>
    <row r="126" spans="1:5" ht="25.5">
      <c r="A126" s="35" t="s">
        <v>56</v>
      </c>
      <c r="E126" s="39" t="s">
        <v>4863</v>
      </c>
    </row>
    <row r="127" spans="1:5" ht="25.5">
      <c r="A127" s="35" t="s">
        <v>57</v>
      </c>
      <c r="E127" s="40" t="s">
        <v>4864</v>
      </c>
    </row>
    <row r="128" spans="1:5" ht="102">
      <c r="A128" t="s">
        <v>59</v>
      </c>
      <c r="E128" s="39" t="s">
        <v>4861</v>
      </c>
    </row>
    <row r="129" spans="1:16" ht="25.5">
      <c r="A129" t="s">
        <v>50</v>
      </c>
      <c s="34" t="s">
        <v>324</v>
      </c>
      <c s="34" t="s">
        <v>4865</v>
      </c>
      <c s="35" t="s">
        <v>5</v>
      </c>
      <c s="6" t="s">
        <v>4866</v>
      </c>
      <c s="36" t="s">
        <v>267</v>
      </c>
      <c s="37">
        <v>44</v>
      </c>
      <c s="36">
        <v>0</v>
      </c>
      <c s="36">
        <f>ROUND(G129*H129,6)</f>
      </c>
      <c r="L129" s="38">
        <v>0</v>
      </c>
      <c s="32">
        <f>ROUND(ROUND(L129,2)*ROUND(G129,3),2)</f>
      </c>
      <c s="36" t="s">
        <v>55</v>
      </c>
      <c>
        <f>(M129*21)/100</f>
      </c>
      <c t="s">
        <v>28</v>
      </c>
    </row>
    <row r="130" spans="1:5" ht="25.5">
      <c r="A130" s="35" t="s">
        <v>56</v>
      </c>
      <c r="E130" s="39" t="s">
        <v>4866</v>
      </c>
    </row>
    <row r="131" spans="1:5" ht="25.5">
      <c r="A131" s="35" t="s">
        <v>57</v>
      </c>
      <c r="E131" s="40" t="s">
        <v>4867</v>
      </c>
    </row>
    <row r="132" spans="1:5" ht="102">
      <c r="A132" t="s">
        <v>59</v>
      </c>
      <c r="E132" s="39" t="s">
        <v>4861</v>
      </c>
    </row>
    <row r="133" spans="1:16" ht="25.5">
      <c r="A133" t="s">
        <v>50</v>
      </c>
      <c s="34" t="s">
        <v>328</v>
      </c>
      <c s="34" t="s">
        <v>4868</v>
      </c>
      <c s="35" t="s">
        <v>5</v>
      </c>
      <c s="6" t="s">
        <v>4869</v>
      </c>
      <c s="36" t="s">
        <v>267</v>
      </c>
      <c s="37">
        <v>44</v>
      </c>
      <c s="36">
        <v>0</v>
      </c>
      <c s="36">
        <f>ROUND(G133*H133,6)</f>
      </c>
      <c r="L133" s="38">
        <v>0</v>
      </c>
      <c s="32">
        <f>ROUND(ROUND(L133,2)*ROUND(G133,3),2)</f>
      </c>
      <c s="36" t="s">
        <v>55</v>
      </c>
      <c>
        <f>(M133*21)/100</f>
      </c>
      <c t="s">
        <v>28</v>
      </c>
    </row>
    <row r="134" spans="1:5" ht="25.5">
      <c r="A134" s="35" t="s">
        <v>56</v>
      </c>
      <c r="E134" s="39" t="s">
        <v>4869</v>
      </c>
    </row>
    <row r="135" spans="1:5" ht="25.5">
      <c r="A135" s="35" t="s">
        <v>57</v>
      </c>
      <c r="E135" s="40" t="s">
        <v>4870</v>
      </c>
    </row>
    <row r="136" spans="1:5" ht="102">
      <c r="A136" t="s">
        <v>59</v>
      </c>
      <c r="E136" s="39" t="s">
        <v>4861</v>
      </c>
    </row>
    <row r="137" spans="1:16" ht="25.5">
      <c r="A137" t="s">
        <v>50</v>
      </c>
      <c s="34" t="s">
        <v>332</v>
      </c>
      <c s="34" t="s">
        <v>4871</v>
      </c>
      <c s="35" t="s">
        <v>5</v>
      </c>
      <c s="6" t="s">
        <v>4872</v>
      </c>
      <c s="36" t="s">
        <v>267</v>
      </c>
      <c s="37">
        <v>10</v>
      </c>
      <c s="36">
        <v>0</v>
      </c>
      <c s="36">
        <f>ROUND(G137*H137,6)</f>
      </c>
      <c r="L137" s="38">
        <v>0</v>
      </c>
      <c s="32">
        <f>ROUND(ROUND(L137,2)*ROUND(G137,3),2)</f>
      </c>
      <c s="36" t="s">
        <v>55</v>
      </c>
      <c>
        <f>(M137*21)/100</f>
      </c>
      <c t="s">
        <v>28</v>
      </c>
    </row>
    <row r="138" spans="1:5" ht="38.25">
      <c r="A138" s="35" t="s">
        <v>56</v>
      </c>
      <c r="E138" s="39" t="s">
        <v>4873</v>
      </c>
    </row>
    <row r="139" spans="1:5" ht="25.5">
      <c r="A139" s="35" t="s">
        <v>57</v>
      </c>
      <c r="E139" s="40" t="s">
        <v>4874</v>
      </c>
    </row>
    <row r="140" spans="1:5" ht="140.25">
      <c r="A140" t="s">
        <v>59</v>
      </c>
      <c r="E140" s="39" t="s">
        <v>4875</v>
      </c>
    </row>
    <row r="141" spans="1:16" ht="25.5">
      <c r="A141" t="s">
        <v>50</v>
      </c>
      <c s="34" t="s">
        <v>336</v>
      </c>
      <c s="34" t="s">
        <v>4876</v>
      </c>
      <c s="35" t="s">
        <v>5</v>
      </c>
      <c s="6" t="s">
        <v>4877</v>
      </c>
      <c s="36" t="s">
        <v>267</v>
      </c>
      <c s="37">
        <v>234</v>
      </c>
      <c s="36">
        <v>0</v>
      </c>
      <c s="36">
        <f>ROUND(G141*H141,6)</f>
      </c>
      <c r="L141" s="38">
        <v>0</v>
      </c>
      <c s="32">
        <f>ROUND(ROUND(L141,2)*ROUND(G141,3),2)</f>
      </c>
      <c s="36" t="s">
        <v>55</v>
      </c>
      <c>
        <f>(M141*21)/100</f>
      </c>
      <c t="s">
        <v>28</v>
      </c>
    </row>
    <row r="142" spans="1:5" ht="25.5">
      <c r="A142" s="35" t="s">
        <v>56</v>
      </c>
      <c r="E142" s="39" t="s">
        <v>4877</v>
      </c>
    </row>
    <row r="143" spans="1:5" ht="25.5">
      <c r="A143" s="35" t="s">
        <v>57</v>
      </c>
      <c r="E143" s="40" t="s">
        <v>4878</v>
      </c>
    </row>
    <row r="144" spans="1:5" ht="140.25">
      <c r="A144" t="s">
        <v>59</v>
      </c>
      <c r="E144" s="39" t="s">
        <v>4879</v>
      </c>
    </row>
    <row r="145" spans="1:16" ht="25.5">
      <c r="A145" t="s">
        <v>50</v>
      </c>
      <c s="34" t="s">
        <v>339</v>
      </c>
      <c s="34" t="s">
        <v>4880</v>
      </c>
      <c s="35" t="s">
        <v>5</v>
      </c>
      <c s="6" t="s">
        <v>4881</v>
      </c>
      <c s="36" t="s">
        <v>267</v>
      </c>
      <c s="37">
        <v>31</v>
      </c>
      <c s="36">
        <v>0</v>
      </c>
      <c s="36">
        <f>ROUND(G145*H145,6)</f>
      </c>
      <c r="L145" s="38">
        <v>0</v>
      </c>
      <c s="32">
        <f>ROUND(ROUND(L145,2)*ROUND(G145,3),2)</f>
      </c>
      <c s="36" t="s">
        <v>55</v>
      </c>
      <c>
        <f>(M145*21)/100</f>
      </c>
      <c t="s">
        <v>28</v>
      </c>
    </row>
    <row r="146" spans="1:5" ht="25.5">
      <c r="A146" s="35" t="s">
        <v>56</v>
      </c>
      <c r="E146" s="39" t="s">
        <v>4881</v>
      </c>
    </row>
    <row r="147" spans="1:5" ht="25.5">
      <c r="A147" s="35" t="s">
        <v>57</v>
      </c>
      <c r="E147" s="40" t="s">
        <v>4882</v>
      </c>
    </row>
    <row r="148" spans="1:5" ht="140.25">
      <c r="A148" t="s">
        <v>59</v>
      </c>
      <c r="E148" s="39" t="s">
        <v>4879</v>
      </c>
    </row>
    <row r="149" spans="1:16" ht="25.5">
      <c r="A149" t="s">
        <v>50</v>
      </c>
      <c s="34" t="s">
        <v>343</v>
      </c>
      <c s="34" t="s">
        <v>4883</v>
      </c>
      <c s="35" t="s">
        <v>5</v>
      </c>
      <c s="6" t="s">
        <v>4884</v>
      </c>
      <c s="36" t="s">
        <v>267</v>
      </c>
      <c s="37">
        <v>30</v>
      </c>
      <c s="36">
        <v>0</v>
      </c>
      <c s="36">
        <f>ROUND(G149*H149,6)</f>
      </c>
      <c r="L149" s="38">
        <v>0</v>
      </c>
      <c s="32">
        <f>ROUND(ROUND(L149,2)*ROUND(G149,3),2)</f>
      </c>
      <c s="36" t="s">
        <v>55</v>
      </c>
      <c>
        <f>(M149*21)/100</f>
      </c>
      <c t="s">
        <v>28</v>
      </c>
    </row>
    <row r="150" spans="1:5" ht="25.5">
      <c r="A150" s="35" t="s">
        <v>56</v>
      </c>
      <c r="E150" s="39" t="s">
        <v>4884</v>
      </c>
    </row>
    <row r="151" spans="1:5" ht="25.5">
      <c r="A151" s="35" t="s">
        <v>57</v>
      </c>
      <c r="E151" s="40" t="s">
        <v>4885</v>
      </c>
    </row>
    <row r="152" spans="1:5" ht="140.25">
      <c r="A152" t="s">
        <v>59</v>
      </c>
      <c r="E152" s="39" t="s">
        <v>4879</v>
      </c>
    </row>
    <row r="153" spans="1:16" ht="25.5">
      <c r="A153" t="s">
        <v>50</v>
      </c>
      <c s="34" t="s">
        <v>347</v>
      </c>
      <c s="34" t="s">
        <v>4886</v>
      </c>
      <c s="35" t="s">
        <v>5</v>
      </c>
      <c s="6" t="s">
        <v>4887</v>
      </c>
      <c s="36" t="s">
        <v>267</v>
      </c>
      <c s="37">
        <v>104</v>
      </c>
      <c s="36">
        <v>0</v>
      </c>
      <c s="36">
        <f>ROUND(G153*H153,6)</f>
      </c>
      <c r="L153" s="38">
        <v>0</v>
      </c>
      <c s="32">
        <f>ROUND(ROUND(L153,2)*ROUND(G153,3),2)</f>
      </c>
      <c s="36" t="s">
        <v>55</v>
      </c>
      <c>
        <f>(M153*21)/100</f>
      </c>
      <c t="s">
        <v>28</v>
      </c>
    </row>
    <row r="154" spans="1:5" ht="25.5">
      <c r="A154" s="35" t="s">
        <v>56</v>
      </c>
      <c r="E154" s="39" t="s">
        <v>4887</v>
      </c>
    </row>
    <row r="155" spans="1:5" ht="25.5">
      <c r="A155" s="35" t="s">
        <v>57</v>
      </c>
      <c r="E155" s="40" t="s">
        <v>4888</v>
      </c>
    </row>
    <row r="156" spans="1:5" ht="140.25">
      <c r="A156" t="s">
        <v>59</v>
      </c>
      <c r="E156" s="39" t="s">
        <v>4889</v>
      </c>
    </row>
    <row r="157" spans="1:16" ht="25.5">
      <c r="A157" t="s">
        <v>50</v>
      </c>
      <c s="34" t="s">
        <v>351</v>
      </c>
      <c s="34" t="s">
        <v>4890</v>
      </c>
      <c s="35" t="s">
        <v>5</v>
      </c>
      <c s="6" t="s">
        <v>4891</v>
      </c>
      <c s="36" t="s">
        <v>267</v>
      </c>
      <c s="37">
        <v>80</v>
      </c>
      <c s="36">
        <v>0</v>
      </c>
      <c s="36">
        <f>ROUND(G157*H157,6)</f>
      </c>
      <c r="L157" s="38">
        <v>0</v>
      </c>
      <c s="32">
        <f>ROUND(ROUND(L157,2)*ROUND(G157,3),2)</f>
      </c>
      <c s="36" t="s">
        <v>55</v>
      </c>
      <c>
        <f>(M157*21)/100</f>
      </c>
      <c t="s">
        <v>28</v>
      </c>
    </row>
    <row r="158" spans="1:5" ht="25.5">
      <c r="A158" s="35" t="s">
        <v>56</v>
      </c>
      <c r="E158" s="39" t="s">
        <v>4891</v>
      </c>
    </row>
    <row r="159" spans="1:5" ht="25.5">
      <c r="A159" s="35" t="s">
        <v>57</v>
      </c>
      <c r="E159" s="40" t="s">
        <v>4892</v>
      </c>
    </row>
    <row r="160" spans="1:5" ht="140.25">
      <c r="A160" t="s">
        <v>59</v>
      </c>
      <c r="E160" s="39" t="s">
        <v>4889</v>
      </c>
    </row>
    <row r="161" spans="1:16" ht="25.5">
      <c r="A161" t="s">
        <v>50</v>
      </c>
      <c s="34" t="s">
        <v>490</v>
      </c>
      <c s="34" t="s">
        <v>4893</v>
      </c>
      <c s="35" t="s">
        <v>5</v>
      </c>
      <c s="6" t="s">
        <v>4894</v>
      </c>
      <c s="36" t="s">
        <v>267</v>
      </c>
      <c s="37">
        <v>65</v>
      </c>
      <c s="36">
        <v>0</v>
      </c>
      <c s="36">
        <f>ROUND(G161*H161,6)</f>
      </c>
      <c r="L161" s="38">
        <v>0</v>
      </c>
      <c s="32">
        <f>ROUND(ROUND(L161,2)*ROUND(G161,3),2)</f>
      </c>
      <c s="36" t="s">
        <v>55</v>
      </c>
      <c>
        <f>(M161*21)/100</f>
      </c>
      <c t="s">
        <v>28</v>
      </c>
    </row>
    <row r="162" spans="1:5" ht="25.5">
      <c r="A162" s="35" t="s">
        <v>56</v>
      </c>
      <c r="E162" s="39" t="s">
        <v>4894</v>
      </c>
    </row>
    <row r="163" spans="1:5" ht="25.5">
      <c r="A163" s="35" t="s">
        <v>57</v>
      </c>
      <c r="E163" s="40" t="s">
        <v>4895</v>
      </c>
    </row>
    <row r="164" spans="1:5" ht="140.25">
      <c r="A164" t="s">
        <v>59</v>
      </c>
      <c r="E164" s="39" t="s">
        <v>4896</v>
      </c>
    </row>
    <row r="165" spans="1:16" ht="25.5">
      <c r="A165" t="s">
        <v>50</v>
      </c>
      <c s="34" t="s">
        <v>494</v>
      </c>
      <c s="34" t="s">
        <v>4897</v>
      </c>
      <c s="35" t="s">
        <v>5</v>
      </c>
      <c s="6" t="s">
        <v>4898</v>
      </c>
      <c s="36" t="s">
        <v>267</v>
      </c>
      <c s="37">
        <v>69</v>
      </c>
      <c s="36">
        <v>0</v>
      </c>
      <c s="36">
        <f>ROUND(G165*H165,6)</f>
      </c>
      <c r="L165" s="38">
        <v>0</v>
      </c>
      <c s="32">
        <f>ROUND(ROUND(L165,2)*ROUND(G165,3),2)</f>
      </c>
      <c s="36" t="s">
        <v>55</v>
      </c>
      <c>
        <f>(M165*21)/100</f>
      </c>
      <c t="s">
        <v>28</v>
      </c>
    </row>
    <row r="166" spans="1:5" ht="25.5">
      <c r="A166" s="35" t="s">
        <v>56</v>
      </c>
      <c r="E166" s="39" t="s">
        <v>4898</v>
      </c>
    </row>
    <row r="167" spans="1:5" ht="25.5">
      <c r="A167" s="35" t="s">
        <v>57</v>
      </c>
      <c r="E167" s="40" t="s">
        <v>4899</v>
      </c>
    </row>
    <row r="168" spans="1:5" ht="140.25">
      <c r="A168" t="s">
        <v>59</v>
      </c>
      <c r="E168" s="39" t="s">
        <v>4900</v>
      </c>
    </row>
    <row r="169" spans="1:16" ht="25.5">
      <c r="A169" t="s">
        <v>50</v>
      </c>
      <c s="34" t="s">
        <v>498</v>
      </c>
      <c s="34" t="s">
        <v>4901</v>
      </c>
      <c s="35" t="s">
        <v>5</v>
      </c>
      <c s="6" t="s">
        <v>4902</v>
      </c>
      <c s="36" t="s">
        <v>267</v>
      </c>
      <c s="37">
        <v>147</v>
      </c>
      <c s="36">
        <v>0</v>
      </c>
      <c s="36">
        <f>ROUND(G169*H169,6)</f>
      </c>
      <c r="L169" s="38">
        <v>0</v>
      </c>
      <c s="32">
        <f>ROUND(ROUND(L169,2)*ROUND(G169,3),2)</f>
      </c>
      <c s="36" t="s">
        <v>55</v>
      </c>
      <c>
        <f>(M169*21)/100</f>
      </c>
      <c t="s">
        <v>28</v>
      </c>
    </row>
    <row r="170" spans="1:5" ht="25.5">
      <c r="A170" s="35" t="s">
        <v>56</v>
      </c>
      <c r="E170" s="39" t="s">
        <v>4902</v>
      </c>
    </row>
    <row r="171" spans="1:5" ht="25.5">
      <c r="A171" s="35" t="s">
        <v>57</v>
      </c>
      <c r="E171" s="40" t="s">
        <v>4772</v>
      </c>
    </row>
    <row r="172" spans="1:5" ht="216.75">
      <c r="A172" t="s">
        <v>59</v>
      </c>
      <c r="E172" s="39" t="s">
        <v>4903</v>
      </c>
    </row>
    <row r="173" spans="1:16" ht="12.75">
      <c r="A173" t="s">
        <v>50</v>
      </c>
      <c s="34" t="s">
        <v>502</v>
      </c>
      <c s="34" t="s">
        <v>4904</v>
      </c>
      <c s="35" t="s">
        <v>5</v>
      </c>
      <c s="6" t="s">
        <v>4905</v>
      </c>
      <c s="36" t="s">
        <v>1327</v>
      </c>
      <c s="37">
        <v>2</v>
      </c>
      <c s="36">
        <v>0</v>
      </c>
      <c s="36">
        <f>ROUND(G173*H173,6)</f>
      </c>
      <c r="L173" s="38">
        <v>0</v>
      </c>
      <c s="32">
        <f>ROUND(ROUND(L173,2)*ROUND(G173,3),2)</f>
      </c>
      <c s="36" t="s">
        <v>55</v>
      </c>
      <c>
        <f>(M173*21)/100</f>
      </c>
      <c t="s">
        <v>28</v>
      </c>
    </row>
    <row r="174" spans="1:5" ht="12.75">
      <c r="A174" s="35" t="s">
        <v>56</v>
      </c>
      <c r="E174" s="39" t="s">
        <v>4905</v>
      </c>
    </row>
    <row r="175" spans="1:5" ht="12.75">
      <c r="A175" s="35" t="s">
        <v>57</v>
      </c>
      <c r="E175" s="40" t="s">
        <v>415</v>
      </c>
    </row>
    <row r="176" spans="1:5" ht="102">
      <c r="A176" t="s">
        <v>59</v>
      </c>
      <c r="E176" s="39" t="s">
        <v>4906</v>
      </c>
    </row>
    <row r="177" spans="1:16" ht="12.75">
      <c r="A177" t="s">
        <v>50</v>
      </c>
      <c s="34" t="s">
        <v>506</v>
      </c>
      <c s="34" t="s">
        <v>4907</v>
      </c>
      <c s="35" t="s">
        <v>5</v>
      </c>
      <c s="6" t="s">
        <v>4908</v>
      </c>
      <c s="36" t="s">
        <v>1327</v>
      </c>
      <c s="37">
        <v>2</v>
      </c>
      <c s="36">
        <v>0</v>
      </c>
      <c s="36">
        <f>ROUND(G177*H177,6)</f>
      </c>
      <c r="L177" s="38">
        <v>0</v>
      </c>
      <c s="32">
        <f>ROUND(ROUND(L177,2)*ROUND(G177,3),2)</f>
      </c>
      <c s="36" t="s">
        <v>55</v>
      </c>
      <c>
        <f>(M177*21)/100</f>
      </c>
      <c t="s">
        <v>28</v>
      </c>
    </row>
    <row r="178" spans="1:5" ht="12.75">
      <c r="A178" s="35" t="s">
        <v>56</v>
      </c>
      <c r="E178" s="39" t="s">
        <v>4908</v>
      </c>
    </row>
    <row r="179" spans="1:5" ht="12.75">
      <c r="A179" s="35" t="s">
        <v>57</v>
      </c>
      <c r="E179" s="40" t="s">
        <v>415</v>
      </c>
    </row>
    <row r="180" spans="1:5" ht="63.75">
      <c r="A180" t="s">
        <v>59</v>
      </c>
      <c r="E180" s="39" t="s">
        <v>4909</v>
      </c>
    </row>
    <row r="181" spans="1:16" ht="12.75">
      <c r="A181" t="s">
        <v>50</v>
      </c>
      <c s="34" t="s">
        <v>511</v>
      </c>
      <c s="34" t="s">
        <v>4910</v>
      </c>
      <c s="35" t="s">
        <v>5</v>
      </c>
      <c s="6" t="s">
        <v>4911</v>
      </c>
      <c s="36" t="s">
        <v>1327</v>
      </c>
      <c s="37">
        <v>2</v>
      </c>
      <c s="36">
        <v>0</v>
      </c>
      <c s="36">
        <f>ROUND(G181*H181,6)</f>
      </c>
      <c r="L181" s="38">
        <v>0</v>
      </c>
      <c s="32">
        <f>ROUND(ROUND(L181,2)*ROUND(G181,3),2)</f>
      </c>
      <c s="36" t="s">
        <v>55</v>
      </c>
      <c>
        <f>(M181*21)/100</f>
      </c>
      <c t="s">
        <v>28</v>
      </c>
    </row>
    <row r="182" spans="1:5" ht="12.75">
      <c r="A182" s="35" t="s">
        <v>56</v>
      </c>
      <c r="E182" s="39" t="s">
        <v>4911</v>
      </c>
    </row>
    <row r="183" spans="1:5" ht="12.75">
      <c r="A183" s="35" t="s">
        <v>57</v>
      </c>
      <c r="E183" s="40" t="s">
        <v>415</v>
      </c>
    </row>
    <row r="184" spans="1:5" ht="102">
      <c r="A184" t="s">
        <v>59</v>
      </c>
      <c r="E184" s="39" t="s">
        <v>4912</v>
      </c>
    </row>
    <row r="185" spans="1:16" ht="12.75">
      <c r="A185" t="s">
        <v>50</v>
      </c>
      <c s="34" t="s">
        <v>515</v>
      </c>
      <c s="34" t="s">
        <v>4913</v>
      </c>
      <c s="35" t="s">
        <v>5</v>
      </c>
      <c s="6" t="s">
        <v>4914</v>
      </c>
      <c s="36" t="s">
        <v>1327</v>
      </c>
      <c s="37">
        <v>10</v>
      </c>
      <c s="36">
        <v>0</v>
      </c>
      <c s="36">
        <f>ROUND(G185*H185,6)</f>
      </c>
      <c r="L185" s="38">
        <v>0</v>
      </c>
      <c s="32">
        <f>ROUND(ROUND(L185,2)*ROUND(G185,3),2)</f>
      </c>
      <c s="36" t="s">
        <v>55</v>
      </c>
      <c>
        <f>(M185*21)/100</f>
      </c>
      <c t="s">
        <v>28</v>
      </c>
    </row>
    <row r="186" spans="1:5" ht="12.75">
      <c r="A186" s="35" t="s">
        <v>56</v>
      </c>
      <c r="E186" s="39" t="s">
        <v>4914</v>
      </c>
    </row>
    <row r="187" spans="1:5" ht="12.75">
      <c r="A187" s="35" t="s">
        <v>57</v>
      </c>
      <c r="E187" s="40" t="s">
        <v>173</v>
      </c>
    </row>
    <row r="188" spans="1:5" ht="63.75">
      <c r="A188" t="s">
        <v>59</v>
      </c>
      <c r="E188" s="39" t="s">
        <v>4915</v>
      </c>
    </row>
    <row r="189" spans="1:16" ht="12.75">
      <c r="A189" t="s">
        <v>50</v>
      </c>
      <c s="34" t="s">
        <v>520</v>
      </c>
      <c s="34" t="s">
        <v>4916</v>
      </c>
      <c s="35" t="s">
        <v>5</v>
      </c>
      <c s="6" t="s">
        <v>4917</v>
      </c>
      <c s="36" t="s">
        <v>1327</v>
      </c>
      <c s="37">
        <v>10</v>
      </c>
      <c s="36">
        <v>0</v>
      </c>
      <c s="36">
        <f>ROUND(G189*H189,6)</f>
      </c>
      <c r="L189" s="38">
        <v>0</v>
      </c>
      <c s="32">
        <f>ROUND(ROUND(L189,2)*ROUND(G189,3),2)</f>
      </c>
      <c s="36" t="s">
        <v>55</v>
      </c>
      <c>
        <f>(M189*21)/100</f>
      </c>
      <c t="s">
        <v>28</v>
      </c>
    </row>
    <row r="190" spans="1:5" ht="12.75">
      <c r="A190" s="35" t="s">
        <v>56</v>
      </c>
      <c r="E190" s="39" t="s">
        <v>4917</v>
      </c>
    </row>
    <row r="191" spans="1:5" ht="12.75">
      <c r="A191" s="35" t="s">
        <v>57</v>
      </c>
      <c r="E191" s="40" t="s">
        <v>173</v>
      </c>
    </row>
    <row r="192" spans="1:5" ht="102">
      <c r="A192" t="s">
        <v>59</v>
      </c>
      <c r="E192" s="39" t="s">
        <v>4918</v>
      </c>
    </row>
    <row r="193" spans="1:16" ht="12.75">
      <c r="A193" t="s">
        <v>50</v>
      </c>
      <c s="34" t="s">
        <v>524</v>
      </c>
      <c s="34" t="s">
        <v>4919</v>
      </c>
      <c s="35" t="s">
        <v>5</v>
      </c>
      <c s="6" t="s">
        <v>4920</v>
      </c>
      <c s="36" t="s">
        <v>1327</v>
      </c>
      <c s="37">
        <v>30</v>
      </c>
      <c s="36">
        <v>0</v>
      </c>
      <c s="36">
        <f>ROUND(G193*H193,6)</f>
      </c>
      <c r="L193" s="38">
        <v>0</v>
      </c>
      <c s="32">
        <f>ROUND(ROUND(L193,2)*ROUND(G193,3),2)</f>
      </c>
      <c s="36" t="s">
        <v>55</v>
      </c>
      <c>
        <f>(M193*21)/100</f>
      </c>
      <c t="s">
        <v>28</v>
      </c>
    </row>
    <row r="194" spans="1:5" ht="12.75">
      <c r="A194" s="35" t="s">
        <v>56</v>
      </c>
      <c r="E194" s="39" t="s">
        <v>4920</v>
      </c>
    </row>
    <row r="195" spans="1:5" ht="12.75">
      <c r="A195" s="35" t="s">
        <v>57</v>
      </c>
      <c r="E195" s="40" t="s">
        <v>205</v>
      </c>
    </row>
    <row r="196" spans="1:5" ht="63.75">
      <c r="A196" t="s">
        <v>59</v>
      </c>
      <c r="E196" s="39" t="s">
        <v>4921</v>
      </c>
    </row>
    <row r="197" spans="1:16" ht="12.75">
      <c r="A197" t="s">
        <v>50</v>
      </c>
      <c s="34" t="s">
        <v>528</v>
      </c>
      <c s="34" t="s">
        <v>4922</v>
      </c>
      <c s="35" t="s">
        <v>5</v>
      </c>
      <c s="6" t="s">
        <v>4923</v>
      </c>
      <c s="36" t="s">
        <v>1327</v>
      </c>
      <c s="37">
        <v>30</v>
      </c>
      <c s="36">
        <v>0</v>
      </c>
      <c s="36">
        <f>ROUND(G197*H197,6)</f>
      </c>
      <c r="L197" s="38">
        <v>0</v>
      </c>
      <c s="32">
        <f>ROUND(ROUND(L197,2)*ROUND(G197,3),2)</f>
      </c>
      <c s="36" t="s">
        <v>55</v>
      </c>
      <c>
        <f>(M197*21)/100</f>
      </c>
      <c t="s">
        <v>28</v>
      </c>
    </row>
    <row r="198" spans="1:5" ht="12.75">
      <c r="A198" s="35" t="s">
        <v>56</v>
      </c>
      <c r="E198" s="39" t="s">
        <v>4923</v>
      </c>
    </row>
    <row r="199" spans="1:5" ht="12.75">
      <c r="A199" s="35" t="s">
        <v>57</v>
      </c>
      <c r="E199" s="40" t="s">
        <v>205</v>
      </c>
    </row>
    <row r="200" spans="1:5" ht="102">
      <c r="A200" t="s">
        <v>59</v>
      </c>
      <c r="E200" s="39" t="s">
        <v>4924</v>
      </c>
    </row>
    <row r="201" spans="1:16" ht="25.5">
      <c r="A201" t="s">
        <v>50</v>
      </c>
      <c s="34" t="s">
        <v>535</v>
      </c>
      <c s="34" t="s">
        <v>4925</v>
      </c>
      <c s="35" t="s">
        <v>5</v>
      </c>
      <c s="6" t="s">
        <v>4926</v>
      </c>
      <c s="36" t="s">
        <v>1327</v>
      </c>
      <c s="37">
        <v>60</v>
      </c>
      <c s="36">
        <v>0</v>
      </c>
      <c s="36">
        <f>ROUND(G201*H201,6)</f>
      </c>
      <c r="L201" s="38">
        <v>0</v>
      </c>
      <c s="32">
        <f>ROUND(ROUND(L201,2)*ROUND(G201,3),2)</f>
      </c>
      <c s="36" t="s">
        <v>55</v>
      </c>
      <c>
        <f>(M201*21)/100</f>
      </c>
      <c t="s">
        <v>28</v>
      </c>
    </row>
    <row r="202" spans="1:5" ht="38.25">
      <c r="A202" s="35" t="s">
        <v>56</v>
      </c>
      <c r="E202" s="39" t="s">
        <v>4927</v>
      </c>
    </row>
    <row r="203" spans="1:5" ht="12.75">
      <c r="A203" s="35" t="s">
        <v>57</v>
      </c>
      <c r="E203" s="40" t="s">
        <v>650</v>
      </c>
    </row>
    <row r="204" spans="1:5" ht="63.75">
      <c r="A204" t="s">
        <v>59</v>
      </c>
      <c r="E204" s="39" t="s">
        <v>4921</v>
      </c>
    </row>
    <row r="205" spans="1:16" ht="25.5">
      <c r="A205" t="s">
        <v>50</v>
      </c>
      <c s="34" t="s">
        <v>539</v>
      </c>
      <c s="34" t="s">
        <v>4928</v>
      </c>
      <c s="35" t="s">
        <v>5</v>
      </c>
      <c s="6" t="s">
        <v>4929</v>
      </c>
      <c s="36" t="s">
        <v>1327</v>
      </c>
      <c s="37">
        <v>60</v>
      </c>
      <c s="36">
        <v>0</v>
      </c>
      <c s="36">
        <f>ROUND(G205*H205,6)</f>
      </c>
      <c r="L205" s="38">
        <v>0</v>
      </c>
      <c s="32">
        <f>ROUND(ROUND(L205,2)*ROUND(G205,3),2)</f>
      </c>
      <c s="36" t="s">
        <v>55</v>
      </c>
      <c>
        <f>(M205*21)/100</f>
      </c>
      <c t="s">
        <v>28</v>
      </c>
    </row>
    <row r="206" spans="1:5" ht="38.25">
      <c r="A206" s="35" t="s">
        <v>56</v>
      </c>
      <c r="E206" s="39" t="s">
        <v>4930</v>
      </c>
    </row>
    <row r="207" spans="1:5" ht="12.75">
      <c r="A207" s="35" t="s">
        <v>57</v>
      </c>
      <c r="E207" s="40" t="s">
        <v>650</v>
      </c>
    </row>
    <row r="208" spans="1:5" ht="102">
      <c r="A208" t="s">
        <v>59</v>
      </c>
      <c r="E208" s="39" t="s">
        <v>4924</v>
      </c>
    </row>
    <row r="209" spans="1:13" ht="12.75">
      <c r="A209" t="s">
        <v>47</v>
      </c>
      <c r="C209" s="31" t="s">
        <v>2988</v>
      </c>
      <c r="E209" s="33" t="s">
        <v>4931</v>
      </c>
      <c r="J209" s="32">
        <f>0</f>
      </c>
      <c s="32">
        <f>0</f>
      </c>
      <c s="32">
        <f>0+L210+L214+L218+L222+L226+L230+L234+L238+L242+L246+L250+L254+L258+L262+L266+L270+L274+L278+L282+L286+L290+L294+L298</f>
      </c>
      <c s="32">
        <f>0+M210+M214+M218+M222+M226+M230+M234+M238+M242+M246+M250+M254+M258+M262+M266+M270+M274+M278+M282+M286+M290+M294+M298</f>
      </c>
    </row>
    <row r="210" spans="1:16" ht="12.75">
      <c r="A210" t="s">
        <v>50</v>
      </c>
      <c s="34" t="s">
        <v>543</v>
      </c>
      <c s="34" t="s">
        <v>4932</v>
      </c>
      <c s="35" t="s">
        <v>5</v>
      </c>
      <c s="6" t="s">
        <v>4933</v>
      </c>
      <c s="36" t="s">
        <v>1327</v>
      </c>
      <c s="37">
        <v>72</v>
      </c>
      <c s="36">
        <v>9.1E-05</v>
      </c>
      <c s="36">
        <f>ROUND(G210*H210,6)</f>
      </c>
      <c r="L210" s="38">
        <v>0</v>
      </c>
      <c s="32">
        <f>ROUND(ROUND(L210,2)*ROUND(G210,3),2)</f>
      </c>
      <c s="36" t="s">
        <v>294</v>
      </c>
      <c>
        <f>(M210*21)/100</f>
      </c>
      <c t="s">
        <v>28</v>
      </c>
    </row>
    <row r="211" spans="1:5" ht="12.75">
      <c r="A211" s="35" t="s">
        <v>56</v>
      </c>
      <c r="E211" s="39" t="s">
        <v>4933</v>
      </c>
    </row>
    <row r="212" spans="1:5" ht="25.5">
      <c r="A212" s="35" t="s">
        <v>57</v>
      </c>
      <c r="E212" s="40" t="s">
        <v>4934</v>
      </c>
    </row>
    <row r="213" spans="1:5" ht="12.75">
      <c r="A213" t="s">
        <v>59</v>
      </c>
      <c r="E213" s="39" t="s">
        <v>5</v>
      </c>
    </row>
    <row r="214" spans="1:16" ht="12.75">
      <c r="A214" t="s">
        <v>50</v>
      </c>
      <c s="34" t="s">
        <v>546</v>
      </c>
      <c s="34" t="s">
        <v>4935</v>
      </c>
      <c s="35" t="s">
        <v>5</v>
      </c>
      <c s="6" t="s">
        <v>4936</v>
      </c>
      <c s="36" t="s">
        <v>1327</v>
      </c>
      <c s="37">
        <v>80</v>
      </c>
      <c s="36">
        <v>7.9E-05</v>
      </c>
      <c s="36">
        <f>ROUND(G214*H214,6)</f>
      </c>
      <c r="L214" s="38">
        <v>0</v>
      </c>
      <c s="32">
        <f>ROUND(ROUND(L214,2)*ROUND(G214,3),2)</f>
      </c>
      <c s="36" t="s">
        <v>294</v>
      </c>
      <c>
        <f>(M214*21)/100</f>
      </c>
      <c t="s">
        <v>28</v>
      </c>
    </row>
    <row r="215" spans="1:5" ht="12.75">
      <c r="A215" s="35" t="s">
        <v>56</v>
      </c>
      <c r="E215" s="39" t="s">
        <v>4936</v>
      </c>
    </row>
    <row r="216" spans="1:5" ht="25.5">
      <c r="A216" s="35" t="s">
        <v>57</v>
      </c>
      <c r="E216" s="40" t="s">
        <v>4937</v>
      </c>
    </row>
    <row r="217" spans="1:5" ht="12.75">
      <c r="A217" t="s">
        <v>59</v>
      </c>
      <c r="E217" s="39" t="s">
        <v>5</v>
      </c>
    </row>
    <row r="218" spans="1:16" ht="12.75">
      <c r="A218" t="s">
        <v>50</v>
      </c>
      <c s="34" t="s">
        <v>549</v>
      </c>
      <c s="34" t="s">
        <v>4938</v>
      </c>
      <c s="35" t="s">
        <v>5</v>
      </c>
      <c s="6" t="s">
        <v>4939</v>
      </c>
      <c s="36" t="s">
        <v>1327</v>
      </c>
      <c s="37">
        <v>10</v>
      </c>
      <c s="36">
        <v>0.0001</v>
      </c>
      <c s="36">
        <f>ROUND(G218*H218,6)</f>
      </c>
      <c r="L218" s="38">
        <v>0</v>
      </c>
      <c s="32">
        <f>ROUND(ROUND(L218,2)*ROUND(G218,3),2)</f>
      </c>
      <c s="36" t="s">
        <v>294</v>
      </c>
      <c>
        <f>(M218*21)/100</f>
      </c>
      <c t="s">
        <v>28</v>
      </c>
    </row>
    <row r="219" spans="1:5" ht="12.75">
      <c r="A219" s="35" t="s">
        <v>56</v>
      </c>
      <c r="E219" s="39" t="s">
        <v>4939</v>
      </c>
    </row>
    <row r="220" spans="1:5" ht="25.5">
      <c r="A220" s="35" t="s">
        <v>57</v>
      </c>
      <c r="E220" s="40" t="s">
        <v>4940</v>
      </c>
    </row>
    <row r="221" spans="1:5" ht="12.75">
      <c r="A221" t="s">
        <v>59</v>
      </c>
      <c r="E221" s="39" t="s">
        <v>5</v>
      </c>
    </row>
    <row r="222" spans="1:16" ht="12.75">
      <c r="A222" t="s">
        <v>50</v>
      </c>
      <c s="34" t="s">
        <v>552</v>
      </c>
      <c s="34" t="s">
        <v>4941</v>
      </c>
      <c s="35" t="s">
        <v>5</v>
      </c>
      <c s="6" t="s">
        <v>4942</v>
      </c>
      <c s="36" t="s">
        <v>1327</v>
      </c>
      <c s="37">
        <v>6</v>
      </c>
      <c s="36">
        <v>0.000144</v>
      </c>
      <c s="36">
        <f>ROUND(G222*H222,6)</f>
      </c>
      <c r="L222" s="38">
        <v>0</v>
      </c>
      <c s="32">
        <f>ROUND(ROUND(L222,2)*ROUND(G222,3),2)</f>
      </c>
      <c s="36" t="s">
        <v>294</v>
      </c>
      <c>
        <f>(M222*21)/100</f>
      </c>
      <c t="s">
        <v>28</v>
      </c>
    </row>
    <row r="223" spans="1:5" ht="12.75">
      <c r="A223" s="35" t="s">
        <v>56</v>
      </c>
      <c r="E223" s="39" t="s">
        <v>4942</v>
      </c>
    </row>
    <row r="224" spans="1:5" ht="12.75">
      <c r="A224" s="35" t="s">
        <v>57</v>
      </c>
      <c r="E224" s="40" t="s">
        <v>241</v>
      </c>
    </row>
    <row r="225" spans="1:5" ht="12.75">
      <c r="A225" t="s">
        <v>59</v>
      </c>
      <c r="E225" s="39" t="s">
        <v>5</v>
      </c>
    </row>
    <row r="226" spans="1:16" ht="12.75">
      <c r="A226" t="s">
        <v>50</v>
      </c>
      <c s="34" t="s">
        <v>555</v>
      </c>
      <c s="34" t="s">
        <v>4943</v>
      </c>
      <c s="35" t="s">
        <v>5</v>
      </c>
      <c s="6" t="s">
        <v>4944</v>
      </c>
      <c s="36" t="s">
        <v>1327</v>
      </c>
      <c s="37">
        <v>2</v>
      </c>
      <c s="36">
        <v>0.000207</v>
      </c>
      <c s="36">
        <f>ROUND(G226*H226,6)</f>
      </c>
      <c r="L226" s="38">
        <v>0</v>
      </c>
      <c s="32">
        <f>ROUND(ROUND(L226,2)*ROUND(G226,3),2)</f>
      </c>
      <c s="36" t="s">
        <v>294</v>
      </c>
      <c>
        <f>(M226*21)/100</f>
      </c>
      <c t="s">
        <v>28</v>
      </c>
    </row>
    <row r="227" spans="1:5" ht="12.75">
      <c r="A227" s="35" t="s">
        <v>56</v>
      </c>
      <c r="E227" s="39" t="s">
        <v>4944</v>
      </c>
    </row>
    <row r="228" spans="1:5" ht="12.75">
      <c r="A228" s="35" t="s">
        <v>57</v>
      </c>
      <c r="E228" s="40" t="s">
        <v>415</v>
      </c>
    </row>
    <row r="229" spans="1:5" ht="12.75">
      <c r="A229" t="s">
        <v>59</v>
      </c>
      <c r="E229" s="39" t="s">
        <v>5</v>
      </c>
    </row>
    <row r="230" spans="1:16" ht="12.75">
      <c r="A230" t="s">
        <v>50</v>
      </c>
      <c s="34" t="s">
        <v>558</v>
      </c>
      <c s="34" t="s">
        <v>4945</v>
      </c>
      <c s="35" t="s">
        <v>5</v>
      </c>
      <c s="6" t="s">
        <v>4946</v>
      </c>
      <c s="36" t="s">
        <v>1327</v>
      </c>
      <c s="37">
        <v>2</v>
      </c>
      <c s="36">
        <v>0.00053</v>
      </c>
      <c s="36">
        <f>ROUND(G230*H230,6)</f>
      </c>
      <c r="L230" s="38">
        <v>0</v>
      </c>
      <c s="32">
        <f>ROUND(ROUND(L230,2)*ROUND(G230,3),2)</f>
      </c>
      <c s="36" t="s">
        <v>294</v>
      </c>
      <c>
        <f>(M230*21)/100</f>
      </c>
      <c t="s">
        <v>28</v>
      </c>
    </row>
    <row r="231" spans="1:5" ht="12.75">
      <c r="A231" s="35" t="s">
        <v>56</v>
      </c>
      <c r="E231" s="39" t="s">
        <v>4946</v>
      </c>
    </row>
    <row r="232" spans="1:5" ht="12.75">
      <c r="A232" s="35" t="s">
        <v>57</v>
      </c>
      <c r="E232" s="40" t="s">
        <v>415</v>
      </c>
    </row>
    <row r="233" spans="1:5" ht="38.25">
      <c r="A233" t="s">
        <v>59</v>
      </c>
      <c r="E233" s="39" t="s">
        <v>4947</v>
      </c>
    </row>
    <row r="234" spans="1:16" ht="25.5">
      <c r="A234" t="s">
        <v>50</v>
      </c>
      <c s="34" t="s">
        <v>561</v>
      </c>
      <c s="34" t="s">
        <v>4948</v>
      </c>
      <c s="35" t="s">
        <v>5</v>
      </c>
      <c s="6" t="s">
        <v>4949</v>
      </c>
      <c s="36" t="s">
        <v>1327</v>
      </c>
      <c s="37">
        <v>6</v>
      </c>
      <c s="36">
        <v>0</v>
      </c>
      <c s="36">
        <f>ROUND(G234*H234,6)</f>
      </c>
      <c r="L234" s="38">
        <v>0</v>
      </c>
      <c s="32">
        <f>ROUND(ROUND(L234,2)*ROUND(G234,3),2)</f>
      </c>
      <c s="36" t="s">
        <v>55</v>
      </c>
      <c>
        <f>(M234*21)/100</f>
      </c>
      <c t="s">
        <v>28</v>
      </c>
    </row>
    <row r="235" spans="1:5" ht="51">
      <c r="A235" s="35" t="s">
        <v>56</v>
      </c>
      <c r="E235" s="39" t="s">
        <v>4950</v>
      </c>
    </row>
    <row r="236" spans="1:5" ht="38.25">
      <c r="A236" s="35" t="s">
        <v>57</v>
      </c>
      <c r="E236" s="40" t="s">
        <v>4951</v>
      </c>
    </row>
    <row r="237" spans="1:5" ht="178.5">
      <c r="A237" t="s">
        <v>59</v>
      </c>
      <c r="E237" s="39" t="s">
        <v>4952</v>
      </c>
    </row>
    <row r="238" spans="1:16" ht="38.25">
      <c r="A238" t="s">
        <v>50</v>
      </c>
      <c s="34" t="s">
        <v>564</v>
      </c>
      <c s="34" t="s">
        <v>4953</v>
      </c>
      <c s="35" t="s">
        <v>5</v>
      </c>
      <c s="6" t="s">
        <v>4954</v>
      </c>
      <c s="36" t="s">
        <v>1327</v>
      </c>
      <c s="37">
        <v>1</v>
      </c>
      <c s="36">
        <v>0</v>
      </c>
      <c s="36">
        <f>ROUND(G238*H238,6)</f>
      </c>
      <c r="L238" s="38">
        <v>0</v>
      </c>
      <c s="32">
        <f>ROUND(ROUND(L238,2)*ROUND(G238,3),2)</f>
      </c>
      <c s="36" t="s">
        <v>55</v>
      </c>
      <c>
        <f>(M238*21)/100</f>
      </c>
      <c t="s">
        <v>28</v>
      </c>
    </row>
    <row r="239" spans="1:5" ht="51">
      <c r="A239" s="35" t="s">
        <v>56</v>
      </c>
      <c r="E239" s="39" t="s">
        <v>4955</v>
      </c>
    </row>
    <row r="240" spans="1:5" ht="12.75">
      <c r="A240" s="35" t="s">
        <v>57</v>
      </c>
      <c r="E240" s="40" t="s">
        <v>58</v>
      </c>
    </row>
    <row r="241" spans="1:5" ht="114.75">
      <c r="A241" t="s">
        <v>59</v>
      </c>
      <c r="E241" s="39" t="s">
        <v>4956</v>
      </c>
    </row>
    <row r="242" spans="1:16" ht="38.25">
      <c r="A242" t="s">
        <v>50</v>
      </c>
      <c s="34" t="s">
        <v>567</v>
      </c>
      <c s="34" t="s">
        <v>4957</v>
      </c>
      <c s="35" t="s">
        <v>5</v>
      </c>
      <c s="6" t="s">
        <v>4954</v>
      </c>
      <c s="36" t="s">
        <v>1327</v>
      </c>
      <c s="37">
        <v>5</v>
      </c>
      <c s="36">
        <v>0</v>
      </c>
      <c s="36">
        <f>ROUND(G242*H242,6)</f>
      </c>
      <c r="L242" s="38">
        <v>0</v>
      </c>
      <c s="32">
        <f>ROUND(ROUND(L242,2)*ROUND(G242,3),2)</f>
      </c>
      <c s="36" t="s">
        <v>55</v>
      </c>
      <c>
        <f>(M242*21)/100</f>
      </c>
      <c t="s">
        <v>28</v>
      </c>
    </row>
    <row r="243" spans="1:5" ht="51">
      <c r="A243" s="35" t="s">
        <v>56</v>
      </c>
      <c r="E243" s="39" t="s">
        <v>4958</v>
      </c>
    </row>
    <row r="244" spans="1:5" ht="12.75">
      <c r="A244" s="35" t="s">
        <v>57</v>
      </c>
      <c r="E244" s="40" t="s">
        <v>220</v>
      </c>
    </row>
    <row r="245" spans="1:5" ht="114.75">
      <c r="A245" t="s">
        <v>59</v>
      </c>
      <c r="E245" s="39" t="s">
        <v>4959</v>
      </c>
    </row>
    <row r="246" spans="1:16" ht="12.75">
      <c r="A246" t="s">
        <v>50</v>
      </c>
      <c s="34" t="s">
        <v>570</v>
      </c>
      <c s="34" t="s">
        <v>4960</v>
      </c>
      <c s="35" t="s">
        <v>5</v>
      </c>
      <c s="6" t="s">
        <v>4961</v>
      </c>
      <c s="36" t="s">
        <v>1327</v>
      </c>
      <c s="37">
        <v>1</v>
      </c>
      <c s="36">
        <v>0</v>
      </c>
      <c s="36">
        <f>ROUND(G246*H246,6)</f>
      </c>
      <c r="L246" s="38">
        <v>0</v>
      </c>
      <c s="32">
        <f>ROUND(ROUND(L246,2)*ROUND(G246,3),2)</f>
      </c>
      <c s="36" t="s">
        <v>55</v>
      </c>
      <c>
        <f>(M246*21)/100</f>
      </c>
      <c t="s">
        <v>28</v>
      </c>
    </row>
    <row r="247" spans="1:5" ht="12.75">
      <c r="A247" s="35" t="s">
        <v>56</v>
      </c>
      <c r="E247" s="39" t="s">
        <v>4961</v>
      </c>
    </row>
    <row r="248" spans="1:5" ht="12.75">
      <c r="A248" s="35" t="s">
        <v>57</v>
      </c>
      <c r="E248" s="40" t="s">
        <v>58</v>
      </c>
    </row>
    <row r="249" spans="1:5" ht="216.75">
      <c r="A249" t="s">
        <v>59</v>
      </c>
      <c r="E249" s="39" t="s">
        <v>4962</v>
      </c>
    </row>
    <row r="250" spans="1:16" ht="25.5">
      <c r="A250" t="s">
        <v>50</v>
      </c>
      <c s="34" t="s">
        <v>573</v>
      </c>
      <c s="34" t="s">
        <v>4963</v>
      </c>
      <c s="35" t="s">
        <v>5</v>
      </c>
      <c s="6" t="s">
        <v>4964</v>
      </c>
      <c s="36" t="s">
        <v>1327</v>
      </c>
      <c s="37">
        <v>7</v>
      </c>
      <c s="36">
        <v>0</v>
      </c>
      <c s="36">
        <f>ROUND(G250*H250,6)</f>
      </c>
      <c r="L250" s="38">
        <v>0</v>
      </c>
      <c s="32">
        <f>ROUND(ROUND(L250,2)*ROUND(G250,3),2)</f>
      </c>
      <c s="36" t="s">
        <v>55</v>
      </c>
      <c>
        <f>(M250*21)/100</f>
      </c>
      <c t="s">
        <v>28</v>
      </c>
    </row>
    <row r="251" spans="1:5" ht="51">
      <c r="A251" s="35" t="s">
        <v>56</v>
      </c>
      <c r="E251" s="39" t="s">
        <v>4965</v>
      </c>
    </row>
    <row r="252" spans="1:5" ht="12.75">
      <c r="A252" s="35" t="s">
        <v>57</v>
      </c>
      <c r="E252" s="40" t="s">
        <v>216</v>
      </c>
    </row>
    <row r="253" spans="1:5" ht="216.75">
      <c r="A253" t="s">
        <v>59</v>
      </c>
      <c r="E253" s="39" t="s">
        <v>4966</v>
      </c>
    </row>
    <row r="254" spans="1:16" ht="25.5">
      <c r="A254" t="s">
        <v>50</v>
      </c>
      <c s="34" t="s">
        <v>576</v>
      </c>
      <c s="34" t="s">
        <v>4967</v>
      </c>
      <c s="35" t="s">
        <v>5</v>
      </c>
      <c s="6" t="s">
        <v>4968</v>
      </c>
      <c s="36" t="s">
        <v>1327</v>
      </c>
      <c s="37">
        <v>7</v>
      </c>
      <c s="36">
        <v>0</v>
      </c>
      <c s="36">
        <f>ROUND(G254*H254,6)</f>
      </c>
      <c r="L254" s="38">
        <v>0</v>
      </c>
      <c s="32">
        <f>ROUND(ROUND(L254,2)*ROUND(G254,3),2)</f>
      </c>
      <c s="36" t="s">
        <v>55</v>
      </c>
      <c>
        <f>(M254*21)/100</f>
      </c>
      <c t="s">
        <v>28</v>
      </c>
    </row>
    <row r="255" spans="1:5" ht="51">
      <c r="A255" s="35" t="s">
        <v>56</v>
      </c>
      <c r="E255" s="39" t="s">
        <v>4969</v>
      </c>
    </row>
    <row r="256" spans="1:5" ht="12.75">
      <c r="A256" s="35" t="s">
        <v>57</v>
      </c>
      <c r="E256" s="40" t="s">
        <v>216</v>
      </c>
    </row>
    <row r="257" spans="1:5" ht="140.25">
      <c r="A257" t="s">
        <v>59</v>
      </c>
      <c r="E257" s="39" t="s">
        <v>4970</v>
      </c>
    </row>
    <row r="258" spans="1:16" ht="25.5">
      <c r="A258" t="s">
        <v>50</v>
      </c>
      <c s="34" t="s">
        <v>579</v>
      </c>
      <c s="34" t="s">
        <v>4971</v>
      </c>
      <c s="35" t="s">
        <v>5</v>
      </c>
      <c s="6" t="s">
        <v>4972</v>
      </c>
      <c s="36" t="s">
        <v>1327</v>
      </c>
      <c s="37">
        <v>39</v>
      </c>
      <c s="36">
        <v>0</v>
      </c>
      <c s="36">
        <f>ROUND(G258*H258,6)</f>
      </c>
      <c r="L258" s="38">
        <v>0</v>
      </c>
      <c s="32">
        <f>ROUND(ROUND(L258,2)*ROUND(G258,3),2)</f>
      </c>
      <c s="36" t="s">
        <v>55</v>
      </c>
      <c>
        <f>(M258*21)/100</f>
      </c>
      <c t="s">
        <v>28</v>
      </c>
    </row>
    <row r="259" spans="1:5" ht="25.5">
      <c r="A259" s="35" t="s">
        <v>56</v>
      </c>
      <c r="E259" s="39" t="s">
        <v>4972</v>
      </c>
    </row>
    <row r="260" spans="1:5" ht="12.75">
      <c r="A260" s="35" t="s">
        <v>57</v>
      </c>
      <c r="E260" s="40" t="s">
        <v>4973</v>
      </c>
    </row>
    <row r="261" spans="1:5" ht="89.25">
      <c r="A261" t="s">
        <v>59</v>
      </c>
      <c r="E261" s="39" t="s">
        <v>4974</v>
      </c>
    </row>
    <row r="262" spans="1:16" ht="12.75">
      <c r="A262" t="s">
        <v>50</v>
      </c>
      <c s="34" t="s">
        <v>582</v>
      </c>
      <c s="34" t="s">
        <v>4975</v>
      </c>
      <c s="35" t="s">
        <v>5</v>
      </c>
      <c s="6" t="s">
        <v>4976</v>
      </c>
      <c s="36" t="s">
        <v>1327</v>
      </c>
      <c s="37">
        <v>39</v>
      </c>
      <c s="36">
        <v>0</v>
      </c>
      <c s="36">
        <f>ROUND(G262*H262,6)</f>
      </c>
      <c r="L262" s="38">
        <v>0</v>
      </c>
      <c s="32">
        <f>ROUND(ROUND(L262,2)*ROUND(G262,3),2)</f>
      </c>
      <c s="36" t="s">
        <v>55</v>
      </c>
      <c>
        <f>(M262*21)/100</f>
      </c>
      <c t="s">
        <v>28</v>
      </c>
    </row>
    <row r="263" spans="1:5" ht="12.75">
      <c r="A263" s="35" t="s">
        <v>56</v>
      </c>
      <c r="E263" s="39" t="s">
        <v>4976</v>
      </c>
    </row>
    <row r="264" spans="1:5" ht="12.75">
      <c r="A264" s="35" t="s">
        <v>57</v>
      </c>
      <c r="E264" s="40" t="s">
        <v>4973</v>
      </c>
    </row>
    <row r="265" spans="1:5" ht="89.25">
      <c r="A265" t="s">
        <v>59</v>
      </c>
      <c r="E265" s="39" t="s">
        <v>4977</v>
      </c>
    </row>
    <row r="266" spans="1:16" ht="12.75">
      <c r="A266" t="s">
        <v>50</v>
      </c>
      <c s="34" t="s">
        <v>585</v>
      </c>
      <c s="34" t="s">
        <v>4978</v>
      </c>
      <c s="35" t="s">
        <v>5</v>
      </c>
      <c s="6" t="s">
        <v>4979</v>
      </c>
      <c s="36" t="s">
        <v>1327</v>
      </c>
      <c s="37">
        <v>39</v>
      </c>
      <c s="36">
        <v>0</v>
      </c>
      <c s="36">
        <f>ROUND(G266*H266,6)</f>
      </c>
      <c r="L266" s="38">
        <v>0</v>
      </c>
      <c s="32">
        <f>ROUND(ROUND(L266,2)*ROUND(G266,3),2)</f>
      </c>
      <c s="36" t="s">
        <v>55</v>
      </c>
      <c>
        <f>(M266*21)/100</f>
      </c>
      <c t="s">
        <v>28</v>
      </c>
    </row>
    <row r="267" spans="1:5" ht="12.75">
      <c r="A267" s="35" t="s">
        <v>56</v>
      </c>
      <c r="E267" s="39" t="s">
        <v>4979</v>
      </c>
    </row>
    <row r="268" spans="1:5" ht="38.25">
      <c r="A268" s="35" t="s">
        <v>57</v>
      </c>
      <c r="E268" s="40" t="s">
        <v>4980</v>
      </c>
    </row>
    <row r="269" spans="1:5" ht="178.5">
      <c r="A269" t="s">
        <v>59</v>
      </c>
      <c r="E269" s="39" t="s">
        <v>4981</v>
      </c>
    </row>
    <row r="270" spans="1:16" ht="38.25">
      <c r="A270" t="s">
        <v>50</v>
      </c>
      <c s="34" t="s">
        <v>588</v>
      </c>
      <c s="34" t="s">
        <v>4982</v>
      </c>
      <c s="35" t="s">
        <v>5</v>
      </c>
      <c s="6" t="s">
        <v>4983</v>
      </c>
      <c s="36" t="s">
        <v>1327</v>
      </c>
      <c s="37">
        <v>7</v>
      </c>
      <c s="36">
        <v>0</v>
      </c>
      <c s="36">
        <f>ROUND(G270*H270,6)</f>
      </c>
      <c r="L270" s="38">
        <v>0</v>
      </c>
      <c s="32">
        <f>ROUND(ROUND(L270,2)*ROUND(G270,3),2)</f>
      </c>
      <c s="36" t="s">
        <v>55</v>
      </c>
      <c>
        <f>(M270*21)/100</f>
      </c>
      <c t="s">
        <v>28</v>
      </c>
    </row>
    <row r="271" spans="1:5" ht="89.25">
      <c r="A271" s="35" t="s">
        <v>56</v>
      </c>
      <c r="E271" s="39" t="s">
        <v>4984</v>
      </c>
    </row>
    <row r="272" spans="1:5" ht="12.75">
      <c r="A272" s="35" t="s">
        <v>57</v>
      </c>
      <c r="E272" s="40" t="s">
        <v>216</v>
      </c>
    </row>
    <row r="273" spans="1:5" ht="178.5">
      <c r="A273" t="s">
        <v>59</v>
      </c>
      <c r="E273" s="39" t="s">
        <v>4981</v>
      </c>
    </row>
    <row r="274" spans="1:16" ht="25.5">
      <c r="A274" t="s">
        <v>50</v>
      </c>
      <c s="34" t="s">
        <v>591</v>
      </c>
      <c s="34" t="s">
        <v>4985</v>
      </c>
      <c s="35" t="s">
        <v>5</v>
      </c>
      <c s="6" t="s">
        <v>4986</v>
      </c>
      <c s="36" t="s">
        <v>1327</v>
      </c>
      <c s="37">
        <v>32</v>
      </c>
      <c s="36">
        <v>0</v>
      </c>
      <c s="36">
        <f>ROUND(G274*H274,6)</f>
      </c>
      <c r="L274" s="38">
        <v>0</v>
      </c>
      <c s="32">
        <f>ROUND(ROUND(L274,2)*ROUND(G274,3),2)</f>
      </c>
      <c s="36" t="s">
        <v>55</v>
      </c>
      <c>
        <f>(M274*21)/100</f>
      </c>
      <c t="s">
        <v>28</v>
      </c>
    </row>
    <row r="275" spans="1:5" ht="25.5">
      <c r="A275" s="35" t="s">
        <v>56</v>
      </c>
      <c r="E275" s="39" t="s">
        <v>4987</v>
      </c>
    </row>
    <row r="276" spans="1:5" ht="12.75">
      <c r="A276" s="35" t="s">
        <v>57</v>
      </c>
      <c r="E276" s="40" t="s">
        <v>372</v>
      </c>
    </row>
    <row r="277" spans="1:5" ht="178.5">
      <c r="A277" t="s">
        <v>59</v>
      </c>
      <c r="E277" s="39" t="s">
        <v>4988</v>
      </c>
    </row>
    <row r="278" spans="1:16" ht="12.75">
      <c r="A278" t="s">
        <v>50</v>
      </c>
      <c s="34" t="s">
        <v>595</v>
      </c>
      <c s="34" t="s">
        <v>4989</v>
      </c>
      <c s="35" t="s">
        <v>5</v>
      </c>
      <c s="6" t="s">
        <v>4990</v>
      </c>
      <c s="36" t="s">
        <v>1327</v>
      </c>
      <c s="37">
        <v>5</v>
      </c>
      <c s="36">
        <v>0.00033</v>
      </c>
      <c s="36">
        <f>ROUND(G278*H278,6)</f>
      </c>
      <c r="L278" s="38">
        <v>0</v>
      </c>
      <c s="32">
        <f>ROUND(ROUND(L278,2)*ROUND(G278,3),2)</f>
      </c>
      <c s="36" t="s">
        <v>294</v>
      </c>
      <c>
        <f>(M278*21)/100</f>
      </c>
      <c t="s">
        <v>28</v>
      </c>
    </row>
    <row r="279" spans="1:5" ht="12.75">
      <c r="A279" s="35" t="s">
        <v>56</v>
      </c>
      <c r="E279" s="39" t="s">
        <v>4990</v>
      </c>
    </row>
    <row r="280" spans="1:5" ht="12.75">
      <c r="A280" s="35" t="s">
        <v>57</v>
      </c>
      <c r="E280" s="40" t="s">
        <v>220</v>
      </c>
    </row>
    <row r="281" spans="1:5" ht="12.75">
      <c r="A281" t="s">
        <v>59</v>
      </c>
      <c r="E281" s="39" t="s">
        <v>5</v>
      </c>
    </row>
    <row r="282" spans="1:16" ht="12.75">
      <c r="A282" t="s">
        <v>50</v>
      </c>
      <c s="34" t="s">
        <v>598</v>
      </c>
      <c s="34" t="s">
        <v>4945</v>
      </c>
      <c s="35" t="s">
        <v>62</v>
      </c>
      <c s="6" t="s">
        <v>4946</v>
      </c>
      <c s="36" t="s">
        <v>1327</v>
      </c>
      <c s="37">
        <v>24</v>
      </c>
      <c s="36">
        <v>0.00053</v>
      </c>
      <c s="36">
        <f>ROUND(G282*H282,6)</f>
      </c>
      <c r="L282" s="38">
        <v>0</v>
      </c>
      <c s="32">
        <f>ROUND(ROUND(L282,2)*ROUND(G282,3),2)</f>
      </c>
      <c s="36" t="s">
        <v>294</v>
      </c>
      <c>
        <f>(M282*21)/100</f>
      </c>
      <c t="s">
        <v>28</v>
      </c>
    </row>
    <row r="283" spans="1:5" ht="12.75">
      <c r="A283" s="35" t="s">
        <v>56</v>
      </c>
      <c r="E283" s="39" t="s">
        <v>4946</v>
      </c>
    </row>
    <row r="284" spans="1:5" ht="12.75">
      <c r="A284" s="35" t="s">
        <v>57</v>
      </c>
      <c r="E284" s="40" t="s">
        <v>190</v>
      </c>
    </row>
    <row r="285" spans="1:5" ht="12.75">
      <c r="A285" t="s">
        <v>59</v>
      </c>
      <c r="E285" s="39" t="s">
        <v>5</v>
      </c>
    </row>
    <row r="286" spans="1:16" ht="12.75">
      <c r="A286" t="s">
        <v>50</v>
      </c>
      <c s="34" t="s">
        <v>601</v>
      </c>
      <c s="34" t="s">
        <v>4991</v>
      </c>
      <c s="35" t="s">
        <v>5</v>
      </c>
      <c s="6" t="s">
        <v>4992</v>
      </c>
      <c s="36" t="s">
        <v>1327</v>
      </c>
      <c s="37">
        <v>32</v>
      </c>
      <c s="36">
        <v>0.00019</v>
      </c>
      <c s="36">
        <f>ROUND(G286*H286,6)</f>
      </c>
      <c r="L286" s="38">
        <v>0</v>
      </c>
      <c s="32">
        <f>ROUND(ROUND(L286,2)*ROUND(G286,3),2)</f>
      </c>
      <c s="36" t="s">
        <v>294</v>
      </c>
      <c>
        <f>(M286*21)/100</f>
      </c>
      <c t="s">
        <v>28</v>
      </c>
    </row>
    <row r="287" spans="1:5" ht="12.75">
      <c r="A287" s="35" t="s">
        <v>56</v>
      </c>
      <c r="E287" s="39" t="s">
        <v>4992</v>
      </c>
    </row>
    <row r="288" spans="1:5" ht="12.75">
      <c r="A288" s="35" t="s">
        <v>57</v>
      </c>
      <c r="E288" s="40" t="s">
        <v>372</v>
      </c>
    </row>
    <row r="289" spans="1:5" ht="12.75">
      <c r="A289" t="s">
        <v>59</v>
      </c>
      <c r="E289" s="39" t="s">
        <v>5</v>
      </c>
    </row>
    <row r="290" spans="1:16" ht="25.5">
      <c r="A290" t="s">
        <v>50</v>
      </c>
      <c s="34" t="s">
        <v>605</v>
      </c>
      <c s="34" t="s">
        <v>4993</v>
      </c>
      <c s="35" t="s">
        <v>5</v>
      </c>
      <c s="6" t="s">
        <v>4994</v>
      </c>
      <c s="36" t="s">
        <v>1327</v>
      </c>
      <c s="37">
        <v>5</v>
      </c>
      <c s="36">
        <v>0</v>
      </c>
      <c s="36">
        <f>ROUND(G290*H290,6)</f>
      </c>
      <c r="L290" s="38">
        <v>0</v>
      </c>
      <c s="32">
        <f>ROUND(ROUND(L290,2)*ROUND(G290,3),2)</f>
      </c>
      <c s="36" t="s">
        <v>55</v>
      </c>
      <c>
        <f>(M290*21)/100</f>
      </c>
      <c t="s">
        <v>28</v>
      </c>
    </row>
    <row r="291" spans="1:5" ht="25.5">
      <c r="A291" s="35" t="s">
        <v>56</v>
      </c>
      <c r="E291" s="39" t="s">
        <v>4994</v>
      </c>
    </row>
    <row r="292" spans="1:5" ht="12.75">
      <c r="A292" s="35" t="s">
        <v>57</v>
      </c>
      <c r="E292" s="40" t="s">
        <v>220</v>
      </c>
    </row>
    <row r="293" spans="1:5" ht="38.25">
      <c r="A293" t="s">
        <v>59</v>
      </c>
      <c r="E293" s="39" t="s">
        <v>4995</v>
      </c>
    </row>
    <row r="294" spans="1:16" ht="25.5">
      <c r="A294" t="s">
        <v>50</v>
      </c>
      <c s="34" t="s">
        <v>609</v>
      </c>
      <c s="34" t="s">
        <v>4996</v>
      </c>
      <c s="35" t="s">
        <v>5</v>
      </c>
      <c s="6" t="s">
        <v>4997</v>
      </c>
      <c s="36" t="s">
        <v>1327</v>
      </c>
      <c s="37">
        <v>2</v>
      </c>
      <c s="36">
        <v>0</v>
      </c>
      <c s="36">
        <f>ROUND(G294*H294,6)</f>
      </c>
      <c r="L294" s="38">
        <v>0</v>
      </c>
      <c s="32">
        <f>ROUND(ROUND(L294,2)*ROUND(G294,3),2)</f>
      </c>
      <c s="36" t="s">
        <v>55</v>
      </c>
      <c>
        <f>(M294*21)/100</f>
      </c>
      <c t="s">
        <v>28</v>
      </c>
    </row>
    <row r="295" spans="1:5" ht="25.5">
      <c r="A295" s="35" t="s">
        <v>56</v>
      </c>
      <c r="E295" s="39" t="s">
        <v>4997</v>
      </c>
    </row>
    <row r="296" spans="1:5" ht="12.75">
      <c r="A296" s="35" t="s">
        <v>57</v>
      </c>
      <c r="E296" s="40" t="s">
        <v>415</v>
      </c>
    </row>
    <row r="297" spans="1:5" ht="38.25">
      <c r="A297" t="s">
        <v>59</v>
      </c>
      <c r="E297" s="39" t="s">
        <v>4995</v>
      </c>
    </row>
    <row r="298" spans="1:16" ht="12.75">
      <c r="A298" t="s">
        <v>50</v>
      </c>
      <c s="34" t="s">
        <v>613</v>
      </c>
      <c s="34" t="s">
        <v>4998</v>
      </c>
      <c s="35" t="s">
        <v>5</v>
      </c>
      <c s="6" t="s">
        <v>4999</v>
      </c>
      <c s="36" t="s">
        <v>1327</v>
      </c>
      <c s="37">
        <v>40</v>
      </c>
      <c s="36">
        <v>0.00023</v>
      </c>
      <c s="36">
        <f>ROUND(G298*H298,6)</f>
      </c>
      <c r="L298" s="38">
        <v>0</v>
      </c>
      <c s="32">
        <f>ROUND(ROUND(L298,2)*ROUND(G298,3),2)</f>
      </c>
      <c s="36" t="s">
        <v>294</v>
      </c>
      <c>
        <f>(M298*21)/100</f>
      </c>
      <c t="s">
        <v>28</v>
      </c>
    </row>
    <row r="299" spans="1:5" ht="12.75">
      <c r="A299" s="35" t="s">
        <v>56</v>
      </c>
      <c r="E299" s="39" t="s">
        <v>4999</v>
      </c>
    </row>
    <row r="300" spans="1:5" ht="12.75">
      <c r="A300" s="35" t="s">
        <v>57</v>
      </c>
      <c r="E300" s="40" t="s">
        <v>166</v>
      </c>
    </row>
    <row r="301" spans="1:5" ht="140.25">
      <c r="A301" t="s">
        <v>59</v>
      </c>
      <c r="E301" s="39" t="s">
        <v>5000</v>
      </c>
    </row>
    <row r="302" spans="1:13" ht="12.75">
      <c r="A302" t="s">
        <v>47</v>
      </c>
      <c r="C302" s="31" t="s">
        <v>2991</v>
      </c>
      <c r="E302" s="33" t="s">
        <v>5001</v>
      </c>
      <c r="J302" s="32">
        <f>0</f>
      </c>
      <c s="32">
        <f>0</f>
      </c>
      <c s="32">
        <f>0+L303+L307+L311+L315+L319+L323+L327+L331+L335+L339+L343+L347+L351+L355+L359+L363+L367+L371+L375+L379+L383+L387+L391+L395+L399+L403+L407+L411+L415+L419+L423+L427+L431+L435+L439+L443+L447+L451+L455+L459+L463+L467+L471+L475+L479+L483+L487</f>
      </c>
      <c s="32">
        <f>0+M303+M307+M311+M315+M319+M323+M327+M331+M335+M339+M343+M347+M351+M355+M359+M363+M367+M371+M375+M379+M383+M387+M391+M395+M399+M403+M407+M411+M415+M419+M423+M427+M431+M435+M439+M443+M447+M451+M455+M459+M463+M467+M471+M475+M479+M483+M487</f>
      </c>
    </row>
    <row r="303" spans="1:16" ht="12.75">
      <c r="A303" t="s">
        <v>50</v>
      </c>
      <c s="34" t="s">
        <v>619</v>
      </c>
      <c s="34" t="s">
        <v>5002</v>
      </c>
      <c s="35" t="s">
        <v>5</v>
      </c>
      <c s="6" t="s">
        <v>5003</v>
      </c>
      <c s="36" t="s">
        <v>1327</v>
      </c>
      <c s="37">
        <v>4</v>
      </c>
      <c s="36">
        <v>0</v>
      </c>
      <c s="36">
        <f>ROUND(G303*H303,6)</f>
      </c>
      <c r="L303" s="38">
        <v>0</v>
      </c>
      <c s="32">
        <f>ROUND(ROUND(L303,2)*ROUND(G303,3),2)</f>
      </c>
      <c s="36" t="s">
        <v>294</v>
      </c>
      <c>
        <f>(M303*21)/100</f>
      </c>
      <c t="s">
        <v>28</v>
      </c>
    </row>
    <row r="304" spans="1:5" ht="12.75">
      <c r="A304" s="35" t="s">
        <v>56</v>
      </c>
      <c r="E304" s="39" t="s">
        <v>5003</v>
      </c>
    </row>
    <row r="305" spans="1:5" ht="25.5">
      <c r="A305" s="35" t="s">
        <v>57</v>
      </c>
      <c r="E305" s="40" t="s">
        <v>5004</v>
      </c>
    </row>
    <row r="306" spans="1:5" ht="63.75">
      <c r="A306" t="s">
        <v>59</v>
      </c>
      <c r="E306" s="39" t="s">
        <v>5005</v>
      </c>
    </row>
    <row r="307" spans="1:16" ht="12.75">
      <c r="A307" t="s">
        <v>50</v>
      </c>
      <c s="34" t="s">
        <v>623</v>
      </c>
      <c s="34" t="s">
        <v>5006</v>
      </c>
      <c s="35" t="s">
        <v>5</v>
      </c>
      <c s="6" t="s">
        <v>5007</v>
      </c>
      <c s="36" t="s">
        <v>1327</v>
      </c>
      <c s="37">
        <v>3</v>
      </c>
      <c s="36">
        <v>0</v>
      </c>
      <c s="36">
        <f>ROUND(G307*H307,6)</f>
      </c>
      <c r="L307" s="38">
        <v>0</v>
      </c>
      <c s="32">
        <f>ROUND(ROUND(L307,2)*ROUND(G307,3),2)</f>
      </c>
      <c s="36" t="s">
        <v>294</v>
      </c>
      <c>
        <f>(M307*21)/100</f>
      </c>
      <c t="s">
        <v>28</v>
      </c>
    </row>
    <row r="308" spans="1:5" ht="12.75">
      <c r="A308" s="35" t="s">
        <v>56</v>
      </c>
      <c r="E308" s="39" t="s">
        <v>5007</v>
      </c>
    </row>
    <row r="309" spans="1:5" ht="25.5">
      <c r="A309" s="35" t="s">
        <v>57</v>
      </c>
      <c r="E309" s="40" t="s">
        <v>5008</v>
      </c>
    </row>
    <row r="310" spans="1:5" ht="102">
      <c r="A310" t="s">
        <v>59</v>
      </c>
      <c r="E310" s="39" t="s">
        <v>4924</v>
      </c>
    </row>
    <row r="311" spans="1:16" ht="25.5">
      <c r="A311" t="s">
        <v>50</v>
      </c>
      <c s="34" t="s">
        <v>626</v>
      </c>
      <c s="34" t="s">
        <v>5009</v>
      </c>
      <c s="35" t="s">
        <v>5</v>
      </c>
      <c s="6" t="s">
        <v>5010</v>
      </c>
      <c s="36" t="s">
        <v>1327</v>
      </c>
      <c s="37">
        <v>8</v>
      </c>
      <c s="36">
        <v>0</v>
      </c>
      <c s="36">
        <f>ROUND(G311*H311,6)</f>
      </c>
      <c r="L311" s="38">
        <v>0</v>
      </c>
      <c s="32">
        <f>ROUND(ROUND(L311,2)*ROUND(G311,3),2)</f>
      </c>
      <c s="36" t="s">
        <v>294</v>
      </c>
      <c>
        <f>(M311*21)/100</f>
      </c>
      <c t="s">
        <v>28</v>
      </c>
    </row>
    <row r="312" spans="1:5" ht="25.5">
      <c r="A312" s="35" t="s">
        <v>56</v>
      </c>
      <c r="E312" s="39" t="s">
        <v>5010</v>
      </c>
    </row>
    <row r="313" spans="1:5" ht="25.5">
      <c r="A313" s="35" t="s">
        <v>57</v>
      </c>
      <c r="E313" s="40" t="s">
        <v>5011</v>
      </c>
    </row>
    <row r="314" spans="1:5" ht="102">
      <c r="A314" t="s">
        <v>59</v>
      </c>
      <c r="E314" s="39" t="s">
        <v>4924</v>
      </c>
    </row>
    <row r="315" spans="1:16" ht="25.5">
      <c r="A315" t="s">
        <v>50</v>
      </c>
      <c s="34" t="s">
        <v>628</v>
      </c>
      <c s="34" t="s">
        <v>5012</v>
      </c>
      <c s="35" t="s">
        <v>5</v>
      </c>
      <c s="6" t="s">
        <v>5013</v>
      </c>
      <c s="36" t="s">
        <v>1327</v>
      </c>
      <c s="37">
        <v>7</v>
      </c>
      <c s="36">
        <v>0</v>
      </c>
      <c s="36">
        <f>ROUND(G315*H315,6)</f>
      </c>
      <c r="L315" s="38">
        <v>0</v>
      </c>
      <c s="32">
        <f>ROUND(ROUND(L315,2)*ROUND(G315,3),2)</f>
      </c>
      <c s="36" t="s">
        <v>294</v>
      </c>
      <c>
        <f>(M315*21)/100</f>
      </c>
      <c t="s">
        <v>28</v>
      </c>
    </row>
    <row r="316" spans="1:5" ht="25.5">
      <c r="A316" s="35" t="s">
        <v>56</v>
      </c>
      <c r="E316" s="39" t="s">
        <v>5013</v>
      </c>
    </row>
    <row r="317" spans="1:5" ht="25.5">
      <c r="A317" s="35" t="s">
        <v>57</v>
      </c>
      <c r="E317" s="40" t="s">
        <v>5014</v>
      </c>
    </row>
    <row r="318" spans="1:5" ht="102">
      <c r="A318" t="s">
        <v>59</v>
      </c>
      <c r="E318" s="39" t="s">
        <v>4924</v>
      </c>
    </row>
    <row r="319" spans="1:16" ht="12.75">
      <c r="A319" t="s">
        <v>50</v>
      </c>
      <c s="34" t="s">
        <v>631</v>
      </c>
      <c s="34" t="s">
        <v>5015</v>
      </c>
      <c s="35" t="s">
        <v>5</v>
      </c>
      <c s="6" t="s">
        <v>5016</v>
      </c>
      <c s="36" t="s">
        <v>1327</v>
      </c>
      <c s="37">
        <v>4</v>
      </c>
      <c s="36">
        <v>0</v>
      </c>
      <c s="36">
        <f>ROUND(G319*H319,6)</f>
      </c>
      <c r="L319" s="38">
        <v>0</v>
      </c>
      <c s="32">
        <f>ROUND(ROUND(L319,2)*ROUND(G319,3),2)</f>
      </c>
      <c s="36" t="s">
        <v>294</v>
      </c>
      <c>
        <f>(M319*21)/100</f>
      </c>
      <c t="s">
        <v>28</v>
      </c>
    </row>
    <row r="320" spans="1:5" ht="12.75">
      <c r="A320" s="35" t="s">
        <v>56</v>
      </c>
      <c r="E320" s="39" t="s">
        <v>5016</v>
      </c>
    </row>
    <row r="321" spans="1:5" ht="25.5">
      <c r="A321" s="35" t="s">
        <v>57</v>
      </c>
      <c r="E321" s="40" t="s">
        <v>5017</v>
      </c>
    </row>
    <row r="322" spans="1:5" ht="102">
      <c r="A322" t="s">
        <v>59</v>
      </c>
      <c r="E322" s="39" t="s">
        <v>4924</v>
      </c>
    </row>
    <row r="323" spans="1:16" ht="12.75">
      <c r="A323" t="s">
        <v>50</v>
      </c>
      <c s="34" t="s">
        <v>634</v>
      </c>
      <c s="34" t="s">
        <v>5018</v>
      </c>
      <c s="35" t="s">
        <v>5</v>
      </c>
      <c s="6" t="s">
        <v>5019</v>
      </c>
      <c s="36" t="s">
        <v>1327</v>
      </c>
      <c s="37">
        <v>10</v>
      </c>
      <c s="36">
        <v>0</v>
      </c>
      <c s="36">
        <f>ROUND(G323*H323,6)</f>
      </c>
      <c r="L323" s="38">
        <v>0</v>
      </c>
      <c s="32">
        <f>ROUND(ROUND(L323,2)*ROUND(G323,3),2)</f>
      </c>
      <c s="36" t="s">
        <v>294</v>
      </c>
      <c>
        <f>(M323*21)/100</f>
      </c>
      <c t="s">
        <v>28</v>
      </c>
    </row>
    <row r="324" spans="1:5" ht="12.75">
      <c r="A324" s="35" t="s">
        <v>56</v>
      </c>
      <c r="E324" s="39" t="s">
        <v>5019</v>
      </c>
    </row>
    <row r="325" spans="1:5" ht="25.5">
      <c r="A325" s="35" t="s">
        <v>57</v>
      </c>
      <c r="E325" s="40" t="s">
        <v>5020</v>
      </c>
    </row>
    <row r="326" spans="1:5" ht="102">
      <c r="A326" t="s">
        <v>59</v>
      </c>
      <c r="E326" s="39" t="s">
        <v>4924</v>
      </c>
    </row>
    <row r="327" spans="1:16" ht="12.75">
      <c r="A327" t="s">
        <v>50</v>
      </c>
      <c s="34" t="s">
        <v>636</v>
      </c>
      <c s="34" t="s">
        <v>5021</v>
      </c>
      <c s="35" t="s">
        <v>5</v>
      </c>
      <c s="6" t="s">
        <v>5022</v>
      </c>
      <c s="36" t="s">
        <v>1327</v>
      </c>
      <c s="37">
        <v>3</v>
      </c>
      <c s="36">
        <v>0</v>
      </c>
      <c s="36">
        <f>ROUND(G327*H327,6)</f>
      </c>
      <c r="L327" s="38">
        <v>0</v>
      </c>
      <c s="32">
        <f>ROUND(ROUND(L327,2)*ROUND(G327,3),2)</f>
      </c>
      <c s="36" t="s">
        <v>294</v>
      </c>
      <c>
        <f>(M327*21)/100</f>
      </c>
      <c t="s">
        <v>28</v>
      </c>
    </row>
    <row r="328" spans="1:5" ht="12.75">
      <c r="A328" s="35" t="s">
        <v>56</v>
      </c>
      <c r="E328" s="39" t="s">
        <v>5022</v>
      </c>
    </row>
    <row r="329" spans="1:5" ht="12.75">
      <c r="A329" s="35" t="s">
        <v>57</v>
      </c>
      <c r="E329" s="40" t="s">
        <v>248</v>
      </c>
    </row>
    <row r="330" spans="1:5" ht="63.75">
      <c r="A330" t="s">
        <v>59</v>
      </c>
      <c r="E330" s="39" t="s">
        <v>5005</v>
      </c>
    </row>
    <row r="331" spans="1:16" ht="25.5">
      <c r="A331" t="s">
        <v>50</v>
      </c>
      <c s="34" t="s">
        <v>638</v>
      </c>
      <c s="34" t="s">
        <v>5023</v>
      </c>
      <c s="35" t="s">
        <v>5</v>
      </c>
      <c s="6" t="s">
        <v>5024</v>
      </c>
      <c s="36" t="s">
        <v>1327</v>
      </c>
      <c s="37">
        <v>1</v>
      </c>
      <c s="36">
        <v>0</v>
      </c>
      <c s="36">
        <f>ROUND(G331*H331,6)</f>
      </c>
      <c r="L331" s="38">
        <v>0</v>
      </c>
      <c s="32">
        <f>ROUND(ROUND(L331,2)*ROUND(G331,3),2)</f>
      </c>
      <c s="36" t="s">
        <v>55</v>
      </c>
      <c>
        <f>(M331*21)/100</f>
      </c>
      <c t="s">
        <v>28</v>
      </c>
    </row>
    <row r="332" spans="1:5" ht="25.5">
      <c r="A332" s="35" t="s">
        <v>56</v>
      </c>
      <c r="E332" s="39" t="s">
        <v>5024</v>
      </c>
    </row>
    <row r="333" spans="1:5" ht="12.75">
      <c r="A333" s="35" t="s">
        <v>57</v>
      </c>
      <c r="E333" s="40" t="s">
        <v>58</v>
      </c>
    </row>
    <row r="334" spans="1:5" ht="114.75">
      <c r="A334" t="s">
        <v>59</v>
      </c>
      <c r="E334" s="39" t="s">
        <v>5025</v>
      </c>
    </row>
    <row r="335" spans="1:16" ht="25.5">
      <c r="A335" t="s">
        <v>50</v>
      </c>
      <c s="34" t="s">
        <v>640</v>
      </c>
      <c s="34" t="s">
        <v>5026</v>
      </c>
      <c s="35" t="s">
        <v>5</v>
      </c>
      <c s="6" t="s">
        <v>5027</v>
      </c>
      <c s="36" t="s">
        <v>1327</v>
      </c>
      <c s="37">
        <v>2</v>
      </c>
      <c s="36">
        <v>0.005</v>
      </c>
      <c s="36">
        <f>ROUND(G335*H335,6)</f>
      </c>
      <c r="L335" s="38">
        <v>0</v>
      </c>
      <c s="32">
        <f>ROUND(ROUND(L335,2)*ROUND(G335,3),2)</f>
      </c>
      <c s="36" t="s">
        <v>294</v>
      </c>
      <c>
        <f>(M335*21)/100</f>
      </c>
      <c t="s">
        <v>28</v>
      </c>
    </row>
    <row r="336" spans="1:5" ht="25.5">
      <c r="A336" s="35" t="s">
        <v>56</v>
      </c>
      <c r="E336" s="39" t="s">
        <v>5027</v>
      </c>
    </row>
    <row r="337" spans="1:5" ht="12.75">
      <c r="A337" s="35" t="s">
        <v>57</v>
      </c>
      <c r="E337" s="40" t="s">
        <v>415</v>
      </c>
    </row>
    <row r="338" spans="1:5" ht="114.75">
      <c r="A338" t="s">
        <v>59</v>
      </c>
      <c r="E338" s="39" t="s">
        <v>5025</v>
      </c>
    </row>
    <row r="339" spans="1:16" ht="25.5">
      <c r="A339" t="s">
        <v>50</v>
      </c>
      <c s="34" t="s">
        <v>642</v>
      </c>
      <c s="34" t="s">
        <v>5028</v>
      </c>
      <c s="35" t="s">
        <v>5</v>
      </c>
      <c s="6" t="s">
        <v>5029</v>
      </c>
      <c s="36" t="s">
        <v>1327</v>
      </c>
      <c s="37">
        <v>2</v>
      </c>
      <c s="36">
        <v>0.00992</v>
      </c>
      <c s="36">
        <f>ROUND(G339*H339,6)</f>
      </c>
      <c r="L339" s="38">
        <v>0</v>
      </c>
      <c s="32">
        <f>ROUND(ROUND(L339,2)*ROUND(G339,3),2)</f>
      </c>
      <c s="36" t="s">
        <v>294</v>
      </c>
      <c>
        <f>(M339*21)/100</f>
      </c>
      <c t="s">
        <v>28</v>
      </c>
    </row>
    <row r="340" spans="1:5" ht="25.5">
      <c r="A340" s="35" t="s">
        <v>56</v>
      </c>
      <c r="E340" s="39" t="s">
        <v>5029</v>
      </c>
    </row>
    <row r="341" spans="1:5" ht="12.75">
      <c r="A341" s="35" t="s">
        <v>57</v>
      </c>
      <c r="E341" s="40" t="s">
        <v>415</v>
      </c>
    </row>
    <row r="342" spans="1:5" ht="114.75">
      <c r="A342" t="s">
        <v>59</v>
      </c>
      <c r="E342" s="39" t="s">
        <v>5025</v>
      </c>
    </row>
    <row r="343" spans="1:16" ht="25.5">
      <c r="A343" t="s">
        <v>50</v>
      </c>
      <c s="34" t="s">
        <v>644</v>
      </c>
      <c s="34" t="s">
        <v>5030</v>
      </c>
      <c s="35" t="s">
        <v>5</v>
      </c>
      <c s="6" t="s">
        <v>5031</v>
      </c>
      <c s="36" t="s">
        <v>1327</v>
      </c>
      <c s="37">
        <v>1</v>
      </c>
      <c s="36">
        <v>0.0182</v>
      </c>
      <c s="36">
        <f>ROUND(G343*H343,6)</f>
      </c>
      <c r="L343" s="38">
        <v>0</v>
      </c>
      <c s="32">
        <f>ROUND(ROUND(L343,2)*ROUND(G343,3),2)</f>
      </c>
      <c s="36" t="s">
        <v>294</v>
      </c>
      <c>
        <f>(M343*21)/100</f>
      </c>
      <c t="s">
        <v>28</v>
      </c>
    </row>
    <row r="344" spans="1:5" ht="25.5">
      <c r="A344" s="35" t="s">
        <v>56</v>
      </c>
      <c r="E344" s="39" t="s">
        <v>5031</v>
      </c>
    </row>
    <row r="345" spans="1:5" ht="12.75">
      <c r="A345" s="35" t="s">
        <v>57</v>
      </c>
      <c r="E345" s="40" t="s">
        <v>58</v>
      </c>
    </row>
    <row r="346" spans="1:5" ht="114.75">
      <c r="A346" t="s">
        <v>59</v>
      </c>
      <c r="E346" s="39" t="s">
        <v>5032</v>
      </c>
    </row>
    <row r="347" spans="1:16" ht="25.5">
      <c r="A347" t="s">
        <v>50</v>
      </c>
      <c s="34" t="s">
        <v>646</v>
      </c>
      <c s="34" t="s">
        <v>5033</v>
      </c>
      <c s="35" t="s">
        <v>5</v>
      </c>
      <c s="6" t="s">
        <v>5034</v>
      </c>
      <c s="36" t="s">
        <v>1327</v>
      </c>
      <c s="37">
        <v>1</v>
      </c>
      <c s="36">
        <v>0.0235</v>
      </c>
      <c s="36">
        <f>ROUND(G347*H347,6)</f>
      </c>
      <c r="L347" s="38">
        <v>0</v>
      </c>
      <c s="32">
        <f>ROUND(ROUND(L347,2)*ROUND(G347,3),2)</f>
      </c>
      <c s="36" t="s">
        <v>294</v>
      </c>
      <c>
        <f>(M347*21)/100</f>
      </c>
      <c t="s">
        <v>28</v>
      </c>
    </row>
    <row r="348" spans="1:5" ht="25.5">
      <c r="A348" s="35" t="s">
        <v>56</v>
      </c>
      <c r="E348" s="39" t="s">
        <v>5034</v>
      </c>
    </row>
    <row r="349" spans="1:5" ht="12.75">
      <c r="A349" s="35" t="s">
        <v>57</v>
      </c>
      <c r="E349" s="40" t="s">
        <v>58</v>
      </c>
    </row>
    <row r="350" spans="1:5" ht="114.75">
      <c r="A350" t="s">
        <v>59</v>
      </c>
      <c r="E350" s="39" t="s">
        <v>5032</v>
      </c>
    </row>
    <row r="351" spans="1:16" ht="25.5">
      <c r="A351" t="s">
        <v>50</v>
      </c>
      <c s="34" t="s">
        <v>648</v>
      </c>
      <c s="34" t="s">
        <v>5035</v>
      </c>
      <c s="35" t="s">
        <v>5</v>
      </c>
      <c s="6" t="s">
        <v>5036</v>
      </c>
      <c s="36" t="s">
        <v>1327</v>
      </c>
      <c s="37">
        <v>1</v>
      </c>
      <c s="36">
        <v>0.01956</v>
      </c>
      <c s="36">
        <f>ROUND(G351*H351,6)</f>
      </c>
      <c r="L351" s="38">
        <v>0</v>
      </c>
      <c s="32">
        <f>ROUND(ROUND(L351,2)*ROUND(G351,3),2)</f>
      </c>
      <c s="36" t="s">
        <v>294</v>
      </c>
      <c>
        <f>(M351*21)/100</f>
      </c>
      <c t="s">
        <v>28</v>
      </c>
    </row>
    <row r="352" spans="1:5" ht="25.5">
      <c r="A352" s="35" t="s">
        <v>56</v>
      </c>
      <c r="E352" s="39" t="s">
        <v>5036</v>
      </c>
    </row>
    <row r="353" spans="1:5" ht="12.75">
      <c r="A353" s="35" t="s">
        <v>57</v>
      </c>
      <c r="E353" s="40" t="s">
        <v>58</v>
      </c>
    </row>
    <row r="354" spans="1:5" ht="114.75">
      <c r="A354" t="s">
        <v>59</v>
      </c>
      <c r="E354" s="39" t="s">
        <v>5025</v>
      </c>
    </row>
    <row r="355" spans="1:16" ht="25.5">
      <c r="A355" t="s">
        <v>50</v>
      </c>
      <c s="34" t="s">
        <v>651</v>
      </c>
      <c s="34" t="s">
        <v>5037</v>
      </c>
      <c s="35" t="s">
        <v>5</v>
      </c>
      <c s="6" t="s">
        <v>5038</v>
      </c>
      <c s="36" t="s">
        <v>1327</v>
      </c>
      <c s="37">
        <v>5</v>
      </c>
      <c s="36">
        <v>0.03912</v>
      </c>
      <c s="36">
        <f>ROUND(G355*H355,6)</f>
      </c>
      <c r="L355" s="38">
        <v>0</v>
      </c>
      <c s="32">
        <f>ROUND(ROUND(L355,2)*ROUND(G355,3),2)</f>
      </c>
      <c s="36" t="s">
        <v>294</v>
      </c>
      <c>
        <f>(M355*21)/100</f>
      </c>
      <c t="s">
        <v>28</v>
      </c>
    </row>
    <row r="356" spans="1:5" ht="25.5">
      <c r="A356" s="35" t="s">
        <v>56</v>
      </c>
      <c r="E356" s="39" t="s">
        <v>5038</v>
      </c>
    </row>
    <row r="357" spans="1:5" ht="12.75">
      <c r="A357" s="35" t="s">
        <v>57</v>
      </c>
      <c r="E357" s="40" t="s">
        <v>220</v>
      </c>
    </row>
    <row r="358" spans="1:5" ht="114.75">
      <c r="A358" t="s">
        <v>59</v>
      </c>
      <c r="E358" s="39" t="s">
        <v>5039</v>
      </c>
    </row>
    <row r="359" spans="1:16" ht="25.5">
      <c r="A359" t="s">
        <v>50</v>
      </c>
      <c s="34" t="s">
        <v>653</v>
      </c>
      <c s="34" t="s">
        <v>5040</v>
      </c>
      <c s="35" t="s">
        <v>5</v>
      </c>
      <c s="6" t="s">
        <v>5041</v>
      </c>
      <c s="36" t="s">
        <v>1327</v>
      </c>
      <c s="37">
        <v>2</v>
      </c>
      <c s="36">
        <v>0.04564</v>
      </c>
      <c s="36">
        <f>ROUND(G359*H359,6)</f>
      </c>
      <c r="L359" s="38">
        <v>0</v>
      </c>
      <c s="32">
        <f>ROUND(ROUND(L359,2)*ROUND(G359,3),2)</f>
      </c>
      <c s="36" t="s">
        <v>294</v>
      </c>
      <c>
        <f>(M359*21)/100</f>
      </c>
      <c t="s">
        <v>28</v>
      </c>
    </row>
    <row r="360" spans="1:5" ht="25.5">
      <c r="A360" s="35" t="s">
        <v>56</v>
      </c>
      <c r="E360" s="39" t="s">
        <v>5041</v>
      </c>
    </row>
    <row r="361" spans="1:5" ht="12.75">
      <c r="A361" s="35" t="s">
        <v>57</v>
      </c>
      <c r="E361" s="40" t="s">
        <v>415</v>
      </c>
    </row>
    <row r="362" spans="1:5" ht="114.75">
      <c r="A362" t="s">
        <v>59</v>
      </c>
      <c r="E362" s="39" t="s">
        <v>5025</v>
      </c>
    </row>
    <row r="363" spans="1:16" ht="25.5">
      <c r="A363" t="s">
        <v>50</v>
      </c>
      <c s="34" t="s">
        <v>655</v>
      </c>
      <c s="34" t="s">
        <v>5042</v>
      </c>
      <c s="35" t="s">
        <v>5</v>
      </c>
      <c s="6" t="s">
        <v>5043</v>
      </c>
      <c s="36" t="s">
        <v>1327</v>
      </c>
      <c s="37">
        <v>5</v>
      </c>
      <c s="36">
        <v>0.05216</v>
      </c>
      <c s="36">
        <f>ROUND(G363*H363,6)</f>
      </c>
      <c r="L363" s="38">
        <v>0</v>
      </c>
      <c s="32">
        <f>ROUND(ROUND(L363,2)*ROUND(G363,3),2)</f>
      </c>
      <c s="36" t="s">
        <v>294</v>
      </c>
      <c>
        <f>(M363*21)/100</f>
      </c>
      <c t="s">
        <v>28</v>
      </c>
    </row>
    <row r="364" spans="1:5" ht="25.5">
      <c r="A364" s="35" t="s">
        <v>56</v>
      </c>
      <c r="E364" s="39" t="s">
        <v>5043</v>
      </c>
    </row>
    <row r="365" spans="1:5" ht="12.75">
      <c r="A365" s="35" t="s">
        <v>57</v>
      </c>
      <c r="E365" s="40" t="s">
        <v>220</v>
      </c>
    </row>
    <row r="366" spans="1:5" ht="114.75">
      <c r="A366" t="s">
        <v>59</v>
      </c>
      <c r="E366" s="39" t="s">
        <v>5039</v>
      </c>
    </row>
    <row r="367" spans="1:16" ht="25.5">
      <c r="A367" t="s">
        <v>50</v>
      </c>
      <c s="34" t="s">
        <v>657</v>
      </c>
      <c s="34" t="s">
        <v>5044</v>
      </c>
      <c s="35" t="s">
        <v>5</v>
      </c>
      <c s="6" t="s">
        <v>5045</v>
      </c>
      <c s="36" t="s">
        <v>1327</v>
      </c>
      <c s="37">
        <v>2</v>
      </c>
      <c s="36">
        <v>0.05868</v>
      </c>
      <c s="36">
        <f>ROUND(G367*H367,6)</f>
      </c>
      <c r="L367" s="38">
        <v>0</v>
      </c>
      <c s="32">
        <f>ROUND(ROUND(L367,2)*ROUND(G367,3),2)</f>
      </c>
      <c s="36" t="s">
        <v>294</v>
      </c>
      <c>
        <f>(M367*21)/100</f>
      </c>
      <c t="s">
        <v>28</v>
      </c>
    </row>
    <row r="368" spans="1:5" ht="25.5">
      <c r="A368" s="35" t="s">
        <v>56</v>
      </c>
      <c r="E368" s="39" t="s">
        <v>5045</v>
      </c>
    </row>
    <row r="369" spans="1:5" ht="12.75">
      <c r="A369" s="35" t="s">
        <v>57</v>
      </c>
      <c r="E369" s="40" t="s">
        <v>415</v>
      </c>
    </row>
    <row r="370" spans="1:5" ht="114.75">
      <c r="A370" t="s">
        <v>59</v>
      </c>
      <c r="E370" s="39" t="s">
        <v>5032</v>
      </c>
    </row>
    <row r="371" spans="1:16" ht="25.5">
      <c r="A371" t="s">
        <v>50</v>
      </c>
      <c s="34" t="s">
        <v>659</v>
      </c>
      <c s="34" t="s">
        <v>5046</v>
      </c>
      <c s="35" t="s">
        <v>5</v>
      </c>
      <c s="6" t="s">
        <v>5047</v>
      </c>
      <c s="36" t="s">
        <v>1327</v>
      </c>
      <c s="37">
        <v>2</v>
      </c>
      <c s="36">
        <v>0.04812</v>
      </c>
      <c s="36">
        <f>ROUND(G371*H371,6)</f>
      </c>
      <c r="L371" s="38">
        <v>0</v>
      </c>
      <c s="32">
        <f>ROUND(ROUND(L371,2)*ROUND(G371,3),2)</f>
      </c>
      <c s="36" t="s">
        <v>294</v>
      </c>
      <c>
        <f>(M371*21)/100</f>
      </c>
      <c t="s">
        <v>28</v>
      </c>
    </row>
    <row r="372" spans="1:5" ht="25.5">
      <c r="A372" s="35" t="s">
        <v>56</v>
      </c>
      <c r="E372" s="39" t="s">
        <v>5047</v>
      </c>
    </row>
    <row r="373" spans="1:5" ht="12.75">
      <c r="A373" s="35" t="s">
        <v>57</v>
      </c>
      <c r="E373" s="40" t="s">
        <v>415</v>
      </c>
    </row>
    <row r="374" spans="1:5" ht="140.25">
      <c r="A374" t="s">
        <v>59</v>
      </c>
      <c r="E374" s="39" t="s">
        <v>5048</v>
      </c>
    </row>
    <row r="375" spans="1:16" ht="25.5">
      <c r="A375" t="s">
        <v>50</v>
      </c>
      <c s="34" t="s">
        <v>661</v>
      </c>
      <c s="34" t="s">
        <v>5049</v>
      </c>
      <c s="35" t="s">
        <v>5</v>
      </c>
      <c s="6" t="s">
        <v>5050</v>
      </c>
      <c s="36" t="s">
        <v>1327</v>
      </c>
      <c s="37">
        <v>1</v>
      </c>
      <c s="36">
        <v>0.05614</v>
      </c>
      <c s="36">
        <f>ROUND(G375*H375,6)</f>
      </c>
      <c r="L375" s="38">
        <v>0</v>
      </c>
      <c s="32">
        <f>ROUND(ROUND(L375,2)*ROUND(G375,3),2)</f>
      </c>
      <c s="36" t="s">
        <v>294</v>
      </c>
      <c>
        <f>(M375*21)/100</f>
      </c>
      <c t="s">
        <v>28</v>
      </c>
    </row>
    <row r="376" spans="1:5" ht="25.5">
      <c r="A376" s="35" t="s">
        <v>56</v>
      </c>
      <c r="E376" s="39" t="s">
        <v>5050</v>
      </c>
    </row>
    <row r="377" spans="1:5" ht="12.75">
      <c r="A377" s="35" t="s">
        <v>57</v>
      </c>
      <c r="E377" s="40" t="s">
        <v>58</v>
      </c>
    </row>
    <row r="378" spans="1:5" ht="114.75">
      <c r="A378" t="s">
        <v>59</v>
      </c>
      <c r="E378" s="39" t="s">
        <v>5032</v>
      </c>
    </row>
    <row r="379" spans="1:16" ht="25.5">
      <c r="A379" t="s">
        <v>50</v>
      </c>
      <c s="34" t="s">
        <v>664</v>
      </c>
      <c s="34" t="s">
        <v>5051</v>
      </c>
      <c s="35" t="s">
        <v>5</v>
      </c>
      <c s="6" t="s">
        <v>5052</v>
      </c>
      <c s="36" t="s">
        <v>1327</v>
      </c>
      <c s="37">
        <v>3</v>
      </c>
      <c s="36">
        <v>0.0558</v>
      </c>
      <c s="36">
        <f>ROUND(G379*H379,6)</f>
      </c>
      <c r="L379" s="38">
        <v>0</v>
      </c>
      <c s="32">
        <f>ROUND(ROUND(L379,2)*ROUND(G379,3),2)</f>
      </c>
      <c s="36" t="s">
        <v>294</v>
      </c>
      <c>
        <f>(M379*21)/100</f>
      </c>
      <c t="s">
        <v>28</v>
      </c>
    </row>
    <row r="380" spans="1:5" ht="25.5">
      <c r="A380" s="35" t="s">
        <v>56</v>
      </c>
      <c r="E380" s="39" t="s">
        <v>5052</v>
      </c>
    </row>
    <row r="381" spans="1:5" ht="12.75">
      <c r="A381" s="35" t="s">
        <v>57</v>
      </c>
      <c r="E381" s="40" t="s">
        <v>248</v>
      </c>
    </row>
    <row r="382" spans="1:5" ht="114.75">
      <c r="A382" t="s">
        <v>59</v>
      </c>
      <c r="E382" s="39" t="s">
        <v>5025</v>
      </c>
    </row>
    <row r="383" spans="1:16" ht="25.5">
      <c r="A383" t="s">
        <v>50</v>
      </c>
      <c s="34" t="s">
        <v>666</v>
      </c>
      <c s="34" t="s">
        <v>5053</v>
      </c>
      <c s="35" t="s">
        <v>5</v>
      </c>
      <c s="6" t="s">
        <v>5054</v>
      </c>
      <c s="36" t="s">
        <v>1327</v>
      </c>
      <c s="37">
        <v>3</v>
      </c>
      <c s="36">
        <v>0.08928</v>
      </c>
      <c s="36">
        <f>ROUND(G383*H383,6)</f>
      </c>
      <c r="L383" s="38">
        <v>0</v>
      </c>
      <c s="32">
        <f>ROUND(ROUND(L383,2)*ROUND(G383,3),2)</f>
      </c>
      <c s="36" t="s">
        <v>294</v>
      </c>
      <c>
        <f>(M383*21)/100</f>
      </c>
      <c t="s">
        <v>28</v>
      </c>
    </row>
    <row r="384" spans="1:5" ht="25.5">
      <c r="A384" s="35" t="s">
        <v>56</v>
      </c>
      <c r="E384" s="39" t="s">
        <v>5054</v>
      </c>
    </row>
    <row r="385" spans="1:5" ht="12.75">
      <c r="A385" s="35" t="s">
        <v>57</v>
      </c>
      <c r="E385" s="40" t="s">
        <v>248</v>
      </c>
    </row>
    <row r="386" spans="1:5" ht="114.75">
      <c r="A386" t="s">
        <v>59</v>
      </c>
      <c r="E386" s="39" t="s">
        <v>5025</v>
      </c>
    </row>
    <row r="387" spans="1:16" ht="25.5">
      <c r="A387" t="s">
        <v>50</v>
      </c>
      <c s="34" t="s">
        <v>668</v>
      </c>
      <c s="34" t="s">
        <v>5055</v>
      </c>
      <c s="35" t="s">
        <v>5</v>
      </c>
      <c s="6" t="s">
        <v>5056</v>
      </c>
      <c s="36" t="s">
        <v>1327</v>
      </c>
      <c s="37">
        <v>1</v>
      </c>
      <c s="36">
        <v>0.0795</v>
      </c>
      <c s="36">
        <f>ROUND(G387*H387,6)</f>
      </c>
      <c r="L387" s="38">
        <v>0</v>
      </c>
      <c s="32">
        <f>ROUND(ROUND(L387,2)*ROUND(G387,3),2)</f>
      </c>
      <c s="36" t="s">
        <v>294</v>
      </c>
      <c>
        <f>(M387*21)/100</f>
      </c>
      <c t="s">
        <v>28</v>
      </c>
    </row>
    <row r="388" spans="1:5" ht="25.5">
      <c r="A388" s="35" t="s">
        <v>56</v>
      </c>
      <c r="E388" s="39" t="s">
        <v>5056</v>
      </c>
    </row>
    <row r="389" spans="1:5" ht="12.75">
      <c r="A389" s="35" t="s">
        <v>57</v>
      </c>
      <c r="E389" s="40" t="s">
        <v>58</v>
      </c>
    </row>
    <row r="390" spans="1:5" ht="114.75">
      <c r="A390" t="s">
        <v>59</v>
      </c>
      <c r="E390" s="39" t="s">
        <v>5032</v>
      </c>
    </row>
    <row r="391" spans="1:16" ht="25.5">
      <c r="A391" t="s">
        <v>50</v>
      </c>
      <c s="34" t="s">
        <v>671</v>
      </c>
      <c s="34" t="s">
        <v>5057</v>
      </c>
      <c s="35" t="s">
        <v>5</v>
      </c>
      <c s="6" t="s">
        <v>5058</v>
      </c>
      <c s="36" t="s">
        <v>1327</v>
      </c>
      <c s="37">
        <v>5</v>
      </c>
      <c s="36">
        <v>0.0954</v>
      </c>
      <c s="36">
        <f>ROUND(G391*H391,6)</f>
      </c>
      <c r="L391" s="38">
        <v>0</v>
      </c>
      <c s="32">
        <f>ROUND(ROUND(L391,2)*ROUND(G391,3),2)</f>
      </c>
      <c s="36" t="s">
        <v>294</v>
      </c>
      <c>
        <f>(M391*21)/100</f>
      </c>
      <c t="s">
        <v>28</v>
      </c>
    </row>
    <row r="392" spans="1:5" ht="25.5">
      <c r="A392" s="35" t="s">
        <v>56</v>
      </c>
      <c r="E392" s="39" t="s">
        <v>5058</v>
      </c>
    </row>
    <row r="393" spans="1:5" ht="12.75">
      <c r="A393" s="35" t="s">
        <v>57</v>
      </c>
      <c r="E393" s="40" t="s">
        <v>220</v>
      </c>
    </row>
    <row r="394" spans="1:5" ht="114.75">
      <c r="A394" t="s">
        <v>59</v>
      </c>
      <c r="E394" s="39" t="s">
        <v>5032</v>
      </c>
    </row>
    <row r="395" spans="1:16" ht="25.5">
      <c r="A395" t="s">
        <v>50</v>
      </c>
      <c s="34" t="s">
        <v>675</v>
      </c>
      <c s="34" t="s">
        <v>5059</v>
      </c>
      <c s="35" t="s">
        <v>5</v>
      </c>
      <c s="6" t="s">
        <v>5060</v>
      </c>
      <c s="36" t="s">
        <v>1327</v>
      </c>
      <c s="37">
        <v>2</v>
      </c>
      <c s="36">
        <v>0.1113</v>
      </c>
      <c s="36">
        <f>ROUND(G395*H395,6)</f>
      </c>
      <c r="L395" s="38">
        <v>0</v>
      </c>
      <c s="32">
        <f>ROUND(ROUND(L395,2)*ROUND(G395,3),2)</f>
      </c>
      <c s="36" t="s">
        <v>294</v>
      </c>
      <c>
        <f>(M395*21)/100</f>
      </c>
      <c t="s">
        <v>28</v>
      </c>
    </row>
    <row r="396" spans="1:5" ht="25.5">
      <c r="A396" s="35" t="s">
        <v>56</v>
      </c>
      <c r="E396" s="39" t="s">
        <v>5060</v>
      </c>
    </row>
    <row r="397" spans="1:5" ht="12.75">
      <c r="A397" s="35" t="s">
        <v>57</v>
      </c>
      <c r="E397" s="40" t="s">
        <v>415</v>
      </c>
    </row>
    <row r="398" spans="1:5" ht="114.75">
      <c r="A398" t="s">
        <v>59</v>
      </c>
      <c r="E398" s="39" t="s">
        <v>5032</v>
      </c>
    </row>
    <row r="399" spans="1:16" ht="25.5">
      <c r="A399" t="s">
        <v>50</v>
      </c>
      <c s="34" t="s">
        <v>678</v>
      </c>
      <c s="34" t="s">
        <v>5061</v>
      </c>
      <c s="35" t="s">
        <v>5</v>
      </c>
      <c s="6" t="s">
        <v>5062</v>
      </c>
      <c s="36" t="s">
        <v>1293</v>
      </c>
      <c s="37">
        <v>115</v>
      </c>
      <c s="36">
        <v>0.001738</v>
      </c>
      <c s="36">
        <f>ROUND(G399*H399,6)</f>
      </c>
      <c r="L399" s="38">
        <v>0</v>
      </c>
      <c s="32">
        <f>ROUND(ROUND(L399,2)*ROUND(G399,3),2)</f>
      </c>
      <c s="36" t="s">
        <v>294</v>
      </c>
      <c>
        <f>(M399*21)/100</f>
      </c>
      <c t="s">
        <v>28</v>
      </c>
    </row>
    <row r="400" spans="1:5" ht="25.5">
      <c r="A400" s="35" t="s">
        <v>56</v>
      </c>
      <c r="E400" s="39" t="s">
        <v>5062</v>
      </c>
    </row>
    <row r="401" spans="1:5" ht="12.75">
      <c r="A401" s="35" t="s">
        <v>57</v>
      </c>
      <c r="E401" s="40" t="s">
        <v>5063</v>
      </c>
    </row>
    <row r="402" spans="1:5" ht="178.5">
      <c r="A402" t="s">
        <v>59</v>
      </c>
      <c r="E402" s="39" t="s">
        <v>5064</v>
      </c>
    </row>
    <row r="403" spans="1:16" ht="25.5">
      <c r="A403" t="s">
        <v>50</v>
      </c>
      <c s="34" t="s">
        <v>681</v>
      </c>
      <c s="34" t="s">
        <v>5065</v>
      </c>
      <c s="35" t="s">
        <v>5</v>
      </c>
      <c s="6" t="s">
        <v>5066</v>
      </c>
      <c s="36" t="s">
        <v>267</v>
      </c>
      <c s="37">
        <v>532</v>
      </c>
      <c s="36">
        <v>0.000111</v>
      </c>
      <c s="36">
        <f>ROUND(G403*H403,6)</f>
      </c>
      <c r="L403" s="38">
        <v>0</v>
      </c>
      <c s="32">
        <f>ROUND(ROUND(L403,2)*ROUND(G403,3),2)</f>
      </c>
      <c s="36" t="s">
        <v>294</v>
      </c>
      <c>
        <f>(M403*21)/100</f>
      </c>
      <c t="s">
        <v>28</v>
      </c>
    </row>
    <row r="404" spans="1:5" ht="25.5">
      <c r="A404" s="35" t="s">
        <v>56</v>
      </c>
      <c r="E404" s="39" t="s">
        <v>5066</v>
      </c>
    </row>
    <row r="405" spans="1:5" ht="25.5">
      <c r="A405" s="35" t="s">
        <v>57</v>
      </c>
      <c r="E405" s="40" t="s">
        <v>5067</v>
      </c>
    </row>
    <row r="406" spans="1:5" ht="178.5">
      <c r="A406" t="s">
        <v>59</v>
      </c>
      <c r="E406" s="39" t="s">
        <v>5068</v>
      </c>
    </row>
    <row r="407" spans="1:16" ht="12.75">
      <c r="A407" t="s">
        <v>50</v>
      </c>
      <c s="34" t="s">
        <v>684</v>
      </c>
      <c s="34" t="s">
        <v>5069</v>
      </c>
      <c s="35" t="s">
        <v>5</v>
      </c>
      <c s="6" t="s">
        <v>5070</v>
      </c>
      <c s="36" t="s">
        <v>267</v>
      </c>
      <c s="37">
        <v>110</v>
      </c>
      <c s="36">
        <v>5.5E-05</v>
      </c>
      <c s="36">
        <f>ROUND(G407*H407,6)</f>
      </c>
      <c r="L407" s="38">
        <v>0</v>
      </c>
      <c s="32">
        <f>ROUND(ROUND(L407,2)*ROUND(G407,3),2)</f>
      </c>
      <c s="36" t="s">
        <v>294</v>
      </c>
      <c>
        <f>(M407*21)/100</f>
      </c>
      <c t="s">
        <v>28</v>
      </c>
    </row>
    <row r="408" spans="1:5" ht="12.75">
      <c r="A408" s="35" t="s">
        <v>56</v>
      </c>
      <c r="E408" s="39" t="s">
        <v>5070</v>
      </c>
    </row>
    <row r="409" spans="1:5" ht="12.75">
      <c r="A409" s="35" t="s">
        <v>57</v>
      </c>
      <c r="E409" s="40" t="s">
        <v>5071</v>
      </c>
    </row>
    <row r="410" spans="1:5" ht="178.5">
      <c r="A410" t="s">
        <v>59</v>
      </c>
      <c r="E410" s="39" t="s">
        <v>5072</v>
      </c>
    </row>
    <row r="411" spans="1:16" ht="25.5">
      <c r="A411" t="s">
        <v>50</v>
      </c>
      <c s="34" t="s">
        <v>689</v>
      </c>
      <c s="34" t="s">
        <v>5073</v>
      </c>
      <c s="35" t="s">
        <v>5</v>
      </c>
      <c s="6" t="s">
        <v>5074</v>
      </c>
      <c s="36" t="s">
        <v>66</v>
      </c>
      <c s="37">
        <v>2.431</v>
      </c>
      <c s="36">
        <v>0</v>
      </c>
      <c s="36">
        <f>ROUND(G411*H411,6)</f>
      </c>
      <c r="L411" s="38">
        <v>0</v>
      </c>
      <c s="32">
        <f>ROUND(ROUND(L411,2)*ROUND(G411,3),2)</f>
      </c>
      <c s="36" t="s">
        <v>294</v>
      </c>
      <c>
        <f>(M411*21)/100</f>
      </c>
      <c t="s">
        <v>28</v>
      </c>
    </row>
    <row r="412" spans="1:5" ht="25.5">
      <c r="A412" s="35" t="s">
        <v>56</v>
      </c>
      <c r="E412" s="39" t="s">
        <v>5074</v>
      </c>
    </row>
    <row r="413" spans="1:5" ht="12.75">
      <c r="A413" s="35" t="s">
        <v>57</v>
      </c>
      <c r="E413" s="40" t="s">
        <v>5075</v>
      </c>
    </row>
    <row r="414" spans="1:5" ht="12.75">
      <c r="A414" t="s">
        <v>59</v>
      </c>
      <c r="E414" s="39" t="s">
        <v>5</v>
      </c>
    </row>
    <row r="415" spans="1:16" ht="25.5">
      <c r="A415" t="s">
        <v>50</v>
      </c>
      <c s="34" t="s">
        <v>693</v>
      </c>
      <c s="34" t="s">
        <v>5076</v>
      </c>
      <c s="35" t="s">
        <v>5</v>
      </c>
      <c s="6" t="s">
        <v>5077</v>
      </c>
      <c s="36" t="s">
        <v>1327</v>
      </c>
      <c s="37">
        <v>47</v>
      </c>
      <c s="36">
        <v>0</v>
      </c>
      <c s="36">
        <f>ROUND(G415*H415,6)</f>
      </c>
      <c r="L415" s="38">
        <v>0</v>
      </c>
      <c s="32">
        <f>ROUND(ROUND(L415,2)*ROUND(G415,3),2)</f>
      </c>
      <c s="36" t="s">
        <v>55</v>
      </c>
      <c>
        <f>(M415*21)/100</f>
      </c>
      <c t="s">
        <v>28</v>
      </c>
    </row>
    <row r="416" spans="1:5" ht="25.5">
      <c r="A416" s="35" t="s">
        <v>56</v>
      </c>
      <c r="E416" s="39" t="s">
        <v>5077</v>
      </c>
    </row>
    <row r="417" spans="1:5" ht="12.75">
      <c r="A417" s="35" t="s">
        <v>57</v>
      </c>
      <c r="E417" s="40" t="s">
        <v>5078</v>
      </c>
    </row>
    <row r="418" spans="1:5" ht="102">
      <c r="A418" t="s">
        <v>59</v>
      </c>
      <c r="E418" s="39" t="s">
        <v>4857</v>
      </c>
    </row>
    <row r="419" spans="1:16" ht="25.5">
      <c r="A419" t="s">
        <v>50</v>
      </c>
      <c s="34" t="s">
        <v>696</v>
      </c>
      <c s="34" t="s">
        <v>5079</v>
      </c>
      <c s="35" t="s">
        <v>5</v>
      </c>
      <c s="6" t="s">
        <v>5080</v>
      </c>
      <c s="36" t="s">
        <v>1327</v>
      </c>
      <c s="37">
        <v>2</v>
      </c>
      <c s="36">
        <v>0</v>
      </c>
      <c s="36">
        <f>ROUND(G419*H419,6)</f>
      </c>
      <c r="L419" s="38">
        <v>0</v>
      </c>
      <c s="32">
        <f>ROUND(ROUND(L419,2)*ROUND(G419,3),2)</f>
      </c>
      <c s="36" t="s">
        <v>55</v>
      </c>
      <c>
        <f>(M419*21)/100</f>
      </c>
      <c t="s">
        <v>28</v>
      </c>
    </row>
    <row r="420" spans="1:5" ht="38.25">
      <c r="A420" s="35" t="s">
        <v>56</v>
      </c>
      <c r="E420" s="39" t="s">
        <v>5081</v>
      </c>
    </row>
    <row r="421" spans="1:5" ht="12.75">
      <c r="A421" s="35" t="s">
        <v>57</v>
      </c>
      <c r="E421" s="40" t="s">
        <v>415</v>
      </c>
    </row>
    <row r="422" spans="1:5" ht="63.75">
      <c r="A422" t="s">
        <v>59</v>
      </c>
      <c r="E422" s="39" t="s">
        <v>5082</v>
      </c>
    </row>
    <row r="423" spans="1:16" ht="38.25">
      <c r="A423" t="s">
        <v>50</v>
      </c>
      <c s="34" t="s">
        <v>698</v>
      </c>
      <c s="34" t="s">
        <v>5083</v>
      </c>
      <c s="35" t="s">
        <v>5</v>
      </c>
      <c s="6" t="s">
        <v>5084</v>
      </c>
      <c s="36" t="s">
        <v>1327</v>
      </c>
      <c s="37">
        <v>2</v>
      </c>
      <c s="36">
        <v>0</v>
      </c>
      <c s="36">
        <f>ROUND(G423*H423,6)</f>
      </c>
      <c r="L423" s="38">
        <v>0</v>
      </c>
      <c s="32">
        <f>ROUND(ROUND(L423,2)*ROUND(G423,3),2)</f>
      </c>
      <c s="36" t="s">
        <v>55</v>
      </c>
      <c>
        <f>(M423*21)/100</f>
      </c>
      <c t="s">
        <v>28</v>
      </c>
    </row>
    <row r="424" spans="1:5" ht="38.25">
      <c r="A424" s="35" t="s">
        <v>56</v>
      </c>
      <c r="E424" s="39" t="s">
        <v>5085</v>
      </c>
    </row>
    <row r="425" spans="1:5" ht="12.75">
      <c r="A425" s="35" t="s">
        <v>57</v>
      </c>
      <c r="E425" s="40" t="s">
        <v>415</v>
      </c>
    </row>
    <row r="426" spans="1:5" ht="102">
      <c r="A426" t="s">
        <v>59</v>
      </c>
      <c r="E426" s="39" t="s">
        <v>5086</v>
      </c>
    </row>
    <row r="427" spans="1:16" ht="25.5">
      <c r="A427" t="s">
        <v>50</v>
      </c>
      <c s="34" t="s">
        <v>700</v>
      </c>
      <c s="34" t="s">
        <v>5087</v>
      </c>
      <c s="35" t="s">
        <v>5</v>
      </c>
      <c s="6" t="s">
        <v>5088</v>
      </c>
      <c s="36" t="s">
        <v>1327</v>
      </c>
      <c s="37">
        <v>2</v>
      </c>
      <c s="36">
        <v>0</v>
      </c>
      <c s="36">
        <f>ROUND(G427*H427,6)</f>
      </c>
      <c r="L427" s="38">
        <v>0</v>
      </c>
      <c s="32">
        <f>ROUND(ROUND(L427,2)*ROUND(G427,3),2)</f>
      </c>
      <c s="36" t="s">
        <v>55</v>
      </c>
      <c>
        <f>(M427*21)/100</f>
      </c>
      <c t="s">
        <v>28</v>
      </c>
    </row>
    <row r="428" spans="1:5" ht="38.25">
      <c r="A428" s="35" t="s">
        <v>56</v>
      </c>
      <c r="E428" s="39" t="s">
        <v>5089</v>
      </c>
    </row>
    <row r="429" spans="1:5" ht="12.75">
      <c r="A429" s="35" t="s">
        <v>57</v>
      </c>
      <c r="E429" s="40" t="s">
        <v>415</v>
      </c>
    </row>
    <row r="430" spans="1:5" ht="63.75">
      <c r="A430" t="s">
        <v>59</v>
      </c>
      <c r="E430" s="39" t="s">
        <v>5090</v>
      </c>
    </row>
    <row r="431" spans="1:16" ht="38.25">
      <c r="A431" t="s">
        <v>50</v>
      </c>
      <c s="34" t="s">
        <v>702</v>
      </c>
      <c s="34" t="s">
        <v>5091</v>
      </c>
      <c s="35" t="s">
        <v>5</v>
      </c>
      <c s="6" t="s">
        <v>5092</v>
      </c>
      <c s="36" t="s">
        <v>1327</v>
      </c>
      <c s="37">
        <v>2</v>
      </c>
      <c s="36">
        <v>0</v>
      </c>
      <c s="36">
        <f>ROUND(G431*H431,6)</f>
      </c>
      <c r="L431" s="38">
        <v>0</v>
      </c>
      <c s="32">
        <f>ROUND(ROUND(L431,2)*ROUND(G431,3),2)</f>
      </c>
      <c s="36" t="s">
        <v>55</v>
      </c>
      <c>
        <f>(M431*21)/100</f>
      </c>
      <c t="s">
        <v>28</v>
      </c>
    </row>
    <row r="432" spans="1:5" ht="38.25">
      <c r="A432" s="35" t="s">
        <v>56</v>
      </c>
      <c r="E432" s="39" t="s">
        <v>5093</v>
      </c>
    </row>
    <row r="433" spans="1:5" ht="12.75">
      <c r="A433" s="35" t="s">
        <v>57</v>
      </c>
      <c r="E433" s="40" t="s">
        <v>415</v>
      </c>
    </row>
    <row r="434" spans="1:5" ht="102">
      <c r="A434" t="s">
        <v>59</v>
      </c>
      <c r="E434" s="39" t="s">
        <v>5094</v>
      </c>
    </row>
    <row r="435" spans="1:16" ht="25.5">
      <c r="A435" t="s">
        <v>50</v>
      </c>
      <c s="34" t="s">
        <v>704</v>
      </c>
      <c s="34" t="s">
        <v>5095</v>
      </c>
      <c s="35" t="s">
        <v>5</v>
      </c>
      <c s="6" t="s">
        <v>5096</v>
      </c>
      <c s="36" t="s">
        <v>1327</v>
      </c>
      <c s="37">
        <v>4</v>
      </c>
      <c s="36">
        <v>0</v>
      </c>
      <c s="36">
        <f>ROUND(G435*H435,6)</f>
      </c>
      <c r="L435" s="38">
        <v>0</v>
      </c>
      <c s="32">
        <f>ROUND(ROUND(L435,2)*ROUND(G435,3),2)</f>
      </c>
      <c s="36" t="s">
        <v>55</v>
      </c>
      <c>
        <f>(M435*21)/100</f>
      </c>
      <c t="s">
        <v>28</v>
      </c>
    </row>
    <row r="436" spans="1:5" ht="25.5">
      <c r="A436" s="35" t="s">
        <v>56</v>
      </c>
      <c r="E436" s="39" t="s">
        <v>5096</v>
      </c>
    </row>
    <row r="437" spans="1:5" ht="12.75">
      <c r="A437" s="35" t="s">
        <v>57</v>
      </c>
      <c r="E437" s="40" t="s">
        <v>209</v>
      </c>
    </row>
    <row r="438" spans="1:5" ht="114.75">
      <c r="A438" t="s">
        <v>59</v>
      </c>
      <c r="E438" s="39" t="s">
        <v>5097</v>
      </c>
    </row>
    <row r="439" spans="1:16" ht="25.5">
      <c r="A439" t="s">
        <v>50</v>
      </c>
      <c s="34" t="s">
        <v>706</v>
      </c>
      <c s="34" t="s">
        <v>5098</v>
      </c>
      <c s="35" t="s">
        <v>5</v>
      </c>
      <c s="6" t="s">
        <v>5099</v>
      </c>
      <c s="36" t="s">
        <v>1327</v>
      </c>
      <c s="37">
        <v>4</v>
      </c>
      <c s="36">
        <v>0</v>
      </c>
      <c s="36">
        <f>ROUND(G439*H439,6)</f>
      </c>
      <c r="L439" s="38">
        <v>0</v>
      </c>
      <c s="32">
        <f>ROUND(ROUND(L439,2)*ROUND(G439,3),2)</f>
      </c>
      <c s="36" t="s">
        <v>55</v>
      </c>
      <c>
        <f>(M439*21)/100</f>
      </c>
      <c t="s">
        <v>28</v>
      </c>
    </row>
    <row r="440" spans="1:5" ht="25.5">
      <c r="A440" s="35" t="s">
        <v>56</v>
      </c>
      <c r="E440" s="39" t="s">
        <v>5099</v>
      </c>
    </row>
    <row r="441" spans="1:5" ht="12.75">
      <c r="A441" s="35" t="s">
        <v>57</v>
      </c>
      <c r="E441" s="40" t="s">
        <v>209</v>
      </c>
    </row>
    <row r="442" spans="1:5" ht="178.5">
      <c r="A442" t="s">
        <v>59</v>
      </c>
      <c r="E442" s="39" t="s">
        <v>5100</v>
      </c>
    </row>
    <row r="443" spans="1:16" ht="12.75">
      <c r="A443" t="s">
        <v>50</v>
      </c>
      <c s="34" t="s">
        <v>708</v>
      </c>
      <c s="34" t="s">
        <v>5101</v>
      </c>
      <c s="35" t="s">
        <v>5</v>
      </c>
      <c s="6" t="s">
        <v>5102</v>
      </c>
      <c s="36" t="s">
        <v>1327</v>
      </c>
      <c s="37">
        <v>3</v>
      </c>
      <c s="36">
        <v>0</v>
      </c>
      <c s="36">
        <f>ROUND(G443*H443,6)</f>
      </c>
      <c r="L443" s="38">
        <v>0</v>
      </c>
      <c s="32">
        <f>ROUND(ROUND(L443,2)*ROUND(G443,3),2)</f>
      </c>
      <c s="36" t="s">
        <v>55</v>
      </c>
      <c>
        <f>(M443*21)/100</f>
      </c>
      <c t="s">
        <v>28</v>
      </c>
    </row>
    <row r="444" spans="1:5" ht="12.75">
      <c r="A444" s="35" t="s">
        <v>56</v>
      </c>
      <c r="E444" s="39" t="s">
        <v>5102</v>
      </c>
    </row>
    <row r="445" spans="1:5" ht="25.5">
      <c r="A445" s="35" t="s">
        <v>57</v>
      </c>
      <c r="E445" s="40" t="s">
        <v>5103</v>
      </c>
    </row>
    <row r="446" spans="1:5" ht="293.25">
      <c r="A446" t="s">
        <v>59</v>
      </c>
      <c r="E446" s="39" t="s">
        <v>5104</v>
      </c>
    </row>
    <row r="447" spans="1:16" ht="25.5">
      <c r="A447" t="s">
        <v>50</v>
      </c>
      <c s="34" t="s">
        <v>710</v>
      </c>
      <c s="34" t="s">
        <v>5105</v>
      </c>
      <c s="35" t="s">
        <v>5</v>
      </c>
      <c s="6" t="s">
        <v>5106</v>
      </c>
      <c s="36" t="s">
        <v>1327</v>
      </c>
      <c s="37">
        <v>3</v>
      </c>
      <c s="36">
        <v>0</v>
      </c>
      <c s="36">
        <f>ROUND(G447*H447,6)</f>
      </c>
      <c r="L447" s="38">
        <v>0</v>
      </c>
      <c s="32">
        <f>ROUND(ROUND(L447,2)*ROUND(G447,3),2)</f>
      </c>
      <c s="36" t="s">
        <v>55</v>
      </c>
      <c>
        <f>(M447*21)/100</f>
      </c>
      <c t="s">
        <v>28</v>
      </c>
    </row>
    <row r="448" spans="1:5" ht="63.75">
      <c r="A448" s="35" t="s">
        <v>56</v>
      </c>
      <c r="E448" s="39" t="s">
        <v>5107</v>
      </c>
    </row>
    <row r="449" spans="1:5" ht="12.75">
      <c r="A449" s="35" t="s">
        <v>57</v>
      </c>
      <c r="E449" s="40" t="s">
        <v>248</v>
      </c>
    </row>
    <row r="450" spans="1:5" ht="191.25">
      <c r="A450" t="s">
        <v>59</v>
      </c>
      <c r="E450" s="39" t="s">
        <v>5108</v>
      </c>
    </row>
    <row r="451" spans="1:16" ht="25.5">
      <c r="A451" t="s">
        <v>50</v>
      </c>
      <c s="34" t="s">
        <v>715</v>
      </c>
      <c s="34" t="s">
        <v>5109</v>
      </c>
      <c s="35" t="s">
        <v>5</v>
      </c>
      <c s="6" t="s">
        <v>5106</v>
      </c>
      <c s="36" t="s">
        <v>1327</v>
      </c>
      <c s="37">
        <v>2</v>
      </c>
      <c s="36">
        <v>0</v>
      </c>
      <c s="36">
        <f>ROUND(G451*H451,6)</f>
      </c>
      <c r="L451" s="38">
        <v>0</v>
      </c>
      <c s="32">
        <f>ROUND(ROUND(L451,2)*ROUND(G451,3),2)</f>
      </c>
      <c s="36" t="s">
        <v>55</v>
      </c>
      <c>
        <f>(M451*21)/100</f>
      </c>
      <c t="s">
        <v>28</v>
      </c>
    </row>
    <row r="452" spans="1:5" ht="63.75">
      <c r="A452" s="35" t="s">
        <v>56</v>
      </c>
      <c r="E452" s="39" t="s">
        <v>5107</v>
      </c>
    </row>
    <row r="453" spans="1:5" ht="12.75">
      <c r="A453" s="35" t="s">
        <v>57</v>
      </c>
      <c r="E453" s="40" t="s">
        <v>415</v>
      </c>
    </row>
    <row r="454" spans="1:5" ht="191.25">
      <c r="A454" t="s">
        <v>59</v>
      </c>
      <c r="E454" s="39" t="s">
        <v>5110</v>
      </c>
    </row>
    <row r="455" spans="1:16" ht="25.5">
      <c r="A455" t="s">
        <v>50</v>
      </c>
      <c s="34" t="s">
        <v>720</v>
      </c>
      <c s="34" t="s">
        <v>5111</v>
      </c>
      <c s="35" t="s">
        <v>5</v>
      </c>
      <c s="6" t="s">
        <v>5112</v>
      </c>
      <c s="36" t="s">
        <v>1327</v>
      </c>
      <c s="37">
        <v>1</v>
      </c>
      <c s="36">
        <v>0</v>
      </c>
      <c s="36">
        <f>ROUND(G455*H455,6)</f>
      </c>
      <c r="L455" s="38">
        <v>0</v>
      </c>
      <c s="32">
        <f>ROUND(ROUND(L455,2)*ROUND(G455,3),2)</f>
      </c>
      <c s="36" t="s">
        <v>55</v>
      </c>
      <c>
        <f>(M455*21)/100</f>
      </c>
      <c t="s">
        <v>28</v>
      </c>
    </row>
    <row r="456" spans="1:5" ht="25.5">
      <c r="A456" s="35" t="s">
        <v>56</v>
      </c>
      <c r="E456" s="39" t="s">
        <v>5112</v>
      </c>
    </row>
    <row r="457" spans="1:5" ht="12.75">
      <c r="A457" s="35" t="s">
        <v>57</v>
      </c>
      <c r="E457" s="40" t="s">
        <v>58</v>
      </c>
    </row>
    <row r="458" spans="1:5" ht="318.75">
      <c r="A458" t="s">
        <v>59</v>
      </c>
      <c r="E458" s="39" t="s">
        <v>5113</v>
      </c>
    </row>
    <row r="459" spans="1:16" ht="25.5">
      <c r="A459" t="s">
        <v>50</v>
      </c>
      <c s="34" t="s">
        <v>724</v>
      </c>
      <c s="34" t="s">
        <v>5114</v>
      </c>
      <c s="35" t="s">
        <v>5</v>
      </c>
      <c s="6" t="s">
        <v>5115</v>
      </c>
      <c s="36" t="s">
        <v>1327</v>
      </c>
      <c s="37">
        <v>1</v>
      </c>
      <c s="36">
        <v>0</v>
      </c>
      <c s="36">
        <f>ROUND(G459*H459,6)</f>
      </c>
      <c r="L459" s="38">
        <v>0</v>
      </c>
      <c s="32">
        <f>ROUND(ROUND(L459,2)*ROUND(G459,3),2)</f>
      </c>
      <c s="36" t="s">
        <v>55</v>
      </c>
      <c>
        <f>(M459*21)/100</f>
      </c>
      <c t="s">
        <v>28</v>
      </c>
    </row>
    <row r="460" spans="1:5" ht="25.5">
      <c r="A460" s="35" t="s">
        <v>56</v>
      </c>
      <c r="E460" s="39" t="s">
        <v>5115</v>
      </c>
    </row>
    <row r="461" spans="1:5" ht="12.75">
      <c r="A461" s="35" t="s">
        <v>57</v>
      </c>
      <c r="E461" s="40" t="s">
        <v>58</v>
      </c>
    </row>
    <row r="462" spans="1:5" ht="409.5">
      <c r="A462" t="s">
        <v>59</v>
      </c>
      <c r="E462" s="39" t="s">
        <v>5116</v>
      </c>
    </row>
    <row r="463" spans="1:16" ht="25.5">
      <c r="A463" t="s">
        <v>50</v>
      </c>
      <c s="34" t="s">
        <v>731</v>
      </c>
      <c s="34" t="s">
        <v>5117</v>
      </c>
      <c s="35" t="s">
        <v>5</v>
      </c>
      <c s="6" t="s">
        <v>5118</v>
      </c>
      <c s="36" t="s">
        <v>1327</v>
      </c>
      <c s="37">
        <v>1</v>
      </c>
      <c s="36">
        <v>0</v>
      </c>
      <c s="36">
        <f>ROUND(G463*H463,6)</f>
      </c>
      <c r="L463" s="38">
        <v>0</v>
      </c>
      <c s="32">
        <f>ROUND(ROUND(L463,2)*ROUND(G463,3),2)</f>
      </c>
      <c s="36" t="s">
        <v>55</v>
      </c>
      <c>
        <f>(M463*21)/100</f>
      </c>
      <c t="s">
        <v>28</v>
      </c>
    </row>
    <row r="464" spans="1:5" ht="25.5">
      <c r="A464" s="35" t="s">
        <v>56</v>
      </c>
      <c r="E464" s="39" t="s">
        <v>5118</v>
      </c>
    </row>
    <row r="465" spans="1:5" ht="12.75">
      <c r="A465" s="35" t="s">
        <v>57</v>
      </c>
      <c r="E465" s="40" t="s">
        <v>58</v>
      </c>
    </row>
    <row r="466" spans="1:5" ht="318.75">
      <c r="A466" t="s">
        <v>59</v>
      </c>
      <c r="E466" s="39" t="s">
        <v>5113</v>
      </c>
    </row>
    <row r="467" spans="1:16" ht="25.5">
      <c r="A467" t="s">
        <v>50</v>
      </c>
      <c s="34" t="s">
        <v>736</v>
      </c>
      <c s="34" t="s">
        <v>5119</v>
      </c>
      <c s="35" t="s">
        <v>5</v>
      </c>
      <c s="6" t="s">
        <v>5120</v>
      </c>
      <c s="36" t="s">
        <v>1327</v>
      </c>
      <c s="37">
        <v>1</v>
      </c>
      <c s="36">
        <v>0</v>
      </c>
      <c s="36">
        <f>ROUND(G467*H467,6)</f>
      </c>
      <c r="L467" s="38">
        <v>0</v>
      </c>
      <c s="32">
        <f>ROUND(ROUND(L467,2)*ROUND(G467,3),2)</f>
      </c>
      <c s="36" t="s">
        <v>55</v>
      </c>
      <c>
        <f>(M467*21)/100</f>
      </c>
      <c t="s">
        <v>28</v>
      </c>
    </row>
    <row r="468" spans="1:5" ht="25.5">
      <c r="A468" s="35" t="s">
        <v>56</v>
      </c>
      <c r="E468" s="39" t="s">
        <v>5120</v>
      </c>
    </row>
    <row r="469" spans="1:5" ht="12.75">
      <c r="A469" s="35" t="s">
        <v>57</v>
      </c>
      <c r="E469" s="40" t="s">
        <v>58</v>
      </c>
    </row>
    <row r="470" spans="1:5" ht="409.5">
      <c r="A470" t="s">
        <v>59</v>
      </c>
      <c r="E470" s="39" t="s">
        <v>5116</v>
      </c>
    </row>
    <row r="471" spans="1:16" ht="12.75">
      <c r="A471" t="s">
        <v>50</v>
      </c>
      <c s="34" t="s">
        <v>739</v>
      </c>
      <c s="34" t="s">
        <v>5121</v>
      </c>
      <c s="35" t="s">
        <v>5</v>
      </c>
      <c s="6" t="s">
        <v>5122</v>
      </c>
      <c s="36" t="s">
        <v>5123</v>
      </c>
      <c s="37">
        <v>25</v>
      </c>
      <c s="36">
        <v>0</v>
      </c>
      <c s="36">
        <f>ROUND(G471*H471,6)</f>
      </c>
      <c r="L471" s="38">
        <v>0</v>
      </c>
      <c s="32">
        <f>ROUND(ROUND(L471,2)*ROUND(G471,3),2)</f>
      </c>
      <c s="36" t="s">
        <v>55</v>
      </c>
      <c>
        <f>(M471*21)/100</f>
      </c>
      <c t="s">
        <v>28</v>
      </c>
    </row>
    <row r="472" spans="1:5" ht="12.75">
      <c r="A472" s="35" t="s">
        <v>56</v>
      </c>
      <c r="E472" s="39" t="s">
        <v>5122</v>
      </c>
    </row>
    <row r="473" spans="1:5" ht="12.75">
      <c r="A473" s="35" t="s">
        <v>57</v>
      </c>
      <c r="E473" s="40" t="s">
        <v>509</v>
      </c>
    </row>
    <row r="474" spans="1:5" ht="216.75">
      <c r="A474" t="s">
        <v>59</v>
      </c>
      <c r="E474" s="39" t="s">
        <v>5124</v>
      </c>
    </row>
    <row r="475" spans="1:16" ht="12.75">
      <c r="A475" t="s">
        <v>50</v>
      </c>
      <c s="34" t="s">
        <v>745</v>
      </c>
      <c s="34" t="s">
        <v>5125</v>
      </c>
      <c s="35" t="s">
        <v>5</v>
      </c>
      <c s="6" t="s">
        <v>5126</v>
      </c>
      <c s="36" t="s">
        <v>5123</v>
      </c>
      <c s="37">
        <v>25</v>
      </c>
      <c s="36">
        <v>0.001</v>
      </c>
      <c s="36">
        <f>ROUND(G475*H475,6)</f>
      </c>
      <c r="L475" s="38">
        <v>0</v>
      </c>
      <c s="32">
        <f>ROUND(ROUND(L475,2)*ROUND(G475,3),2)</f>
      </c>
      <c s="36" t="s">
        <v>294</v>
      </c>
      <c>
        <f>(M475*21)/100</f>
      </c>
      <c t="s">
        <v>28</v>
      </c>
    </row>
    <row r="476" spans="1:5" ht="12.75">
      <c r="A476" s="35" t="s">
        <v>56</v>
      </c>
      <c r="E476" s="39" t="s">
        <v>5126</v>
      </c>
    </row>
    <row r="477" spans="1:5" ht="12.75">
      <c r="A477" s="35" t="s">
        <v>57</v>
      </c>
      <c r="E477" s="40" t="s">
        <v>509</v>
      </c>
    </row>
    <row r="478" spans="1:5" ht="12.75">
      <c r="A478" t="s">
        <v>59</v>
      </c>
      <c r="E478" s="39" t="s">
        <v>5</v>
      </c>
    </row>
    <row r="479" spans="1:16" ht="12.75">
      <c r="A479" t="s">
        <v>50</v>
      </c>
      <c s="34" t="s">
        <v>749</v>
      </c>
      <c s="34" t="s">
        <v>5127</v>
      </c>
      <c s="35" t="s">
        <v>5</v>
      </c>
      <c s="6" t="s">
        <v>5128</v>
      </c>
      <c s="36" t="s">
        <v>1293</v>
      </c>
      <c s="37">
        <v>10</v>
      </c>
      <c s="36">
        <v>0.0014</v>
      </c>
      <c s="36">
        <f>ROUND(G479*H479,6)</f>
      </c>
      <c r="L479" s="38">
        <v>0</v>
      </c>
      <c s="32">
        <f>ROUND(ROUND(L479,2)*ROUND(G479,3),2)</f>
      </c>
      <c s="36" t="s">
        <v>294</v>
      </c>
      <c>
        <f>(M479*21)/100</f>
      </c>
      <c t="s">
        <v>28</v>
      </c>
    </row>
    <row r="480" spans="1:5" ht="12.75">
      <c r="A480" s="35" t="s">
        <v>56</v>
      </c>
      <c r="E480" s="39" t="s">
        <v>5128</v>
      </c>
    </row>
    <row r="481" spans="1:5" ht="12.75">
      <c r="A481" s="35" t="s">
        <v>57</v>
      </c>
      <c r="E481" s="40" t="s">
        <v>173</v>
      </c>
    </row>
    <row r="482" spans="1:5" ht="63.75">
      <c r="A482" t="s">
        <v>59</v>
      </c>
      <c r="E482" s="39" t="s">
        <v>5129</v>
      </c>
    </row>
    <row r="483" spans="1:16" ht="25.5">
      <c r="A483" t="s">
        <v>50</v>
      </c>
      <c s="34" t="s">
        <v>753</v>
      </c>
      <c s="34" t="s">
        <v>5130</v>
      </c>
      <c s="35" t="s">
        <v>5</v>
      </c>
      <c s="6" t="s">
        <v>5131</v>
      </c>
      <c s="36" t="s">
        <v>267</v>
      </c>
      <c s="37">
        <v>25</v>
      </c>
      <c s="36">
        <v>0</v>
      </c>
      <c s="36">
        <f>ROUND(G483*H483,6)</f>
      </c>
      <c r="L483" s="38">
        <v>0</v>
      </c>
      <c s="32">
        <f>ROUND(ROUND(L483,2)*ROUND(G483,3),2)</f>
      </c>
      <c s="36" t="s">
        <v>55</v>
      </c>
      <c>
        <f>(M483*21)/100</f>
      </c>
      <c t="s">
        <v>28</v>
      </c>
    </row>
    <row r="484" spans="1:5" ht="25.5">
      <c r="A484" s="35" t="s">
        <v>56</v>
      </c>
      <c r="E484" s="39" t="s">
        <v>5131</v>
      </c>
    </row>
    <row r="485" spans="1:5" ht="12.75">
      <c r="A485" s="35" t="s">
        <v>57</v>
      </c>
      <c r="E485" s="40" t="s">
        <v>509</v>
      </c>
    </row>
    <row r="486" spans="1:5" ht="102">
      <c r="A486" t="s">
        <v>59</v>
      </c>
      <c r="E486" s="39" t="s">
        <v>5132</v>
      </c>
    </row>
    <row r="487" spans="1:16" ht="25.5">
      <c r="A487" t="s">
        <v>50</v>
      </c>
      <c s="34" t="s">
        <v>756</v>
      </c>
      <c s="34" t="s">
        <v>5133</v>
      </c>
      <c s="35" t="s">
        <v>5</v>
      </c>
      <c s="6" t="s">
        <v>5134</v>
      </c>
      <c s="36" t="s">
        <v>267</v>
      </c>
      <c s="37">
        <v>25</v>
      </c>
      <c s="36">
        <v>0</v>
      </c>
      <c s="36">
        <f>ROUND(G487*H487,6)</f>
      </c>
      <c r="L487" s="38">
        <v>0</v>
      </c>
      <c s="32">
        <f>ROUND(ROUND(L487,2)*ROUND(G487,3),2)</f>
      </c>
      <c s="36" t="s">
        <v>55</v>
      </c>
      <c>
        <f>(M487*21)/100</f>
      </c>
      <c t="s">
        <v>28</v>
      </c>
    </row>
    <row r="488" spans="1:5" ht="25.5">
      <c r="A488" s="35" t="s">
        <v>56</v>
      </c>
      <c r="E488" s="39" t="s">
        <v>5134</v>
      </c>
    </row>
    <row r="489" spans="1:5" ht="12.75">
      <c r="A489" s="35" t="s">
        <v>57</v>
      </c>
      <c r="E489" s="40" t="s">
        <v>509</v>
      </c>
    </row>
    <row r="490" spans="1:5" ht="102">
      <c r="A490" t="s">
        <v>59</v>
      </c>
      <c r="E490" s="39" t="s">
        <v>5132</v>
      </c>
    </row>
    <row r="491" spans="1:13" ht="12.75">
      <c r="A491" t="s">
        <v>47</v>
      </c>
      <c r="C491" s="31" t="s">
        <v>107</v>
      </c>
      <c r="E491" s="33" t="s">
        <v>4413</v>
      </c>
      <c r="J491" s="32">
        <f>0</f>
      </c>
      <c s="32">
        <f>0</f>
      </c>
      <c s="32">
        <f>0+L492+L496+L500</f>
      </c>
      <c s="32">
        <f>0+M492+M496+M500</f>
      </c>
    </row>
    <row r="492" spans="1:16" ht="25.5">
      <c r="A492" t="s">
        <v>50</v>
      </c>
      <c s="34" t="s">
        <v>62</v>
      </c>
      <c s="34" t="s">
        <v>5135</v>
      </c>
      <c s="35" t="s">
        <v>5</v>
      </c>
      <c s="6" t="s">
        <v>4523</v>
      </c>
      <c s="36" t="s">
        <v>1327</v>
      </c>
      <c s="37">
        <v>1</v>
      </c>
      <c s="36">
        <v>0</v>
      </c>
      <c s="36">
        <f>ROUND(G492*H492,6)</f>
      </c>
      <c r="L492" s="38">
        <v>0</v>
      </c>
      <c s="32">
        <f>ROUND(ROUND(L492,2)*ROUND(G492,3),2)</f>
      </c>
      <c s="36" t="s">
        <v>55</v>
      </c>
      <c>
        <f>(M492*21)/100</f>
      </c>
      <c t="s">
        <v>28</v>
      </c>
    </row>
    <row r="493" spans="1:5" ht="25.5">
      <c r="A493" s="35" t="s">
        <v>56</v>
      </c>
      <c r="E493" s="39" t="s">
        <v>4523</v>
      </c>
    </row>
    <row r="494" spans="1:5" ht="12.75">
      <c r="A494" s="35" t="s">
        <v>57</v>
      </c>
      <c r="E494" s="40" t="s">
        <v>58</v>
      </c>
    </row>
    <row r="495" spans="1:5" ht="140.25">
      <c r="A495" t="s">
        <v>59</v>
      </c>
      <c r="E495" s="39" t="s">
        <v>5136</v>
      </c>
    </row>
    <row r="496" spans="1:16" ht="25.5">
      <c r="A496" t="s">
        <v>50</v>
      </c>
      <c s="34" t="s">
        <v>28</v>
      </c>
      <c s="34" t="s">
        <v>5137</v>
      </c>
      <c s="35" t="s">
        <v>5</v>
      </c>
      <c s="6" t="s">
        <v>5138</v>
      </c>
      <c s="36" t="s">
        <v>1470</v>
      </c>
      <c s="37">
        <v>6.804</v>
      </c>
      <c s="36">
        <v>0</v>
      </c>
      <c s="36">
        <f>ROUND(G496*H496,6)</f>
      </c>
      <c r="L496" s="38">
        <v>0</v>
      </c>
      <c s="32">
        <f>ROUND(ROUND(L496,2)*ROUND(G496,3),2)</f>
      </c>
      <c s="36" t="s">
        <v>55</v>
      </c>
      <c>
        <f>(M496*21)/100</f>
      </c>
      <c t="s">
        <v>28</v>
      </c>
    </row>
    <row r="497" spans="1:5" ht="25.5">
      <c r="A497" s="35" t="s">
        <v>56</v>
      </c>
      <c r="E497" s="39" t="s">
        <v>5138</v>
      </c>
    </row>
    <row r="498" spans="1:5" ht="102">
      <c r="A498" s="35" t="s">
        <v>57</v>
      </c>
      <c r="E498" s="40" t="s">
        <v>5139</v>
      </c>
    </row>
    <row r="499" spans="1:5" ht="12.75">
      <c r="A499" t="s">
        <v>59</v>
      </c>
      <c r="E499" s="39" t="s">
        <v>5</v>
      </c>
    </row>
    <row r="500" spans="1:16" ht="12.75">
      <c r="A500" t="s">
        <v>50</v>
      </c>
      <c s="34" t="s">
        <v>26</v>
      </c>
      <c s="34" t="s">
        <v>5140</v>
      </c>
      <c s="35" t="s">
        <v>5</v>
      </c>
      <c s="6" t="s">
        <v>5141</v>
      </c>
      <c s="36" t="s">
        <v>267</v>
      </c>
      <c s="37">
        <v>55</v>
      </c>
      <c s="36">
        <v>0</v>
      </c>
      <c s="36">
        <f>ROUND(G500*H500,6)</f>
      </c>
      <c r="L500" s="38">
        <v>0</v>
      </c>
      <c s="32">
        <f>ROUND(ROUND(L500,2)*ROUND(G500,3),2)</f>
      </c>
      <c s="36" t="s">
        <v>55</v>
      </c>
      <c>
        <f>(M500*21)/100</f>
      </c>
      <c t="s">
        <v>28</v>
      </c>
    </row>
    <row r="501" spans="1:5" ht="12.75">
      <c r="A501" s="35" t="s">
        <v>56</v>
      </c>
      <c r="E501" s="39" t="s">
        <v>5141</v>
      </c>
    </row>
    <row r="502" spans="1:5" ht="12.75">
      <c r="A502" s="35" t="s">
        <v>57</v>
      </c>
      <c r="E502" s="40" t="s">
        <v>1222</v>
      </c>
    </row>
    <row r="503" spans="1:5" ht="140.25">
      <c r="A503" t="s">
        <v>59</v>
      </c>
      <c r="E503" s="39" t="s">
        <v>5142</v>
      </c>
    </row>
    <row r="504" spans="1:13" ht="12.75">
      <c r="A504" t="s">
        <v>47</v>
      </c>
      <c r="C504" s="31" t="s">
        <v>60</v>
      </c>
      <c r="E504" s="33" t="s">
        <v>61</v>
      </c>
      <c r="J504" s="32">
        <f>0</f>
      </c>
      <c s="32">
        <f>0</f>
      </c>
      <c s="32">
        <f>0+L505+L509+L513+L517+L521+L525+L529+L533+L537+L541</f>
      </c>
      <c s="32">
        <f>0+M505+M509+M513+M517+M521+M525+M529+M533+M537+M541</f>
      </c>
    </row>
    <row r="505" spans="1:16" ht="25.5">
      <c r="A505" t="s">
        <v>50</v>
      </c>
      <c s="34" t="s">
        <v>78</v>
      </c>
      <c s="34" t="s">
        <v>63</v>
      </c>
      <c s="35" t="s">
        <v>64</v>
      </c>
      <c s="6" t="s">
        <v>65</v>
      </c>
      <c s="36" t="s">
        <v>66</v>
      </c>
      <c s="37">
        <v>1.34</v>
      </c>
      <c s="36">
        <v>0</v>
      </c>
      <c s="36">
        <f>ROUND(G505*H505,6)</f>
      </c>
      <c r="L505" s="38">
        <v>0</v>
      </c>
      <c s="32">
        <f>ROUND(ROUND(L505,2)*ROUND(G505,3),2)</f>
      </c>
      <c s="36" t="s">
        <v>55</v>
      </c>
      <c>
        <f>(M505*21)/100</f>
      </c>
      <c t="s">
        <v>28</v>
      </c>
    </row>
    <row r="506" spans="1:5" ht="25.5">
      <c r="A506" s="35" t="s">
        <v>56</v>
      </c>
      <c r="E506" s="39" t="s">
        <v>65</v>
      </c>
    </row>
    <row r="507" spans="1:5" ht="25.5">
      <c r="A507" s="35" t="s">
        <v>57</v>
      </c>
      <c r="E507" s="40" t="s">
        <v>4527</v>
      </c>
    </row>
    <row r="508" spans="1:5" ht="102">
      <c r="A508" t="s">
        <v>59</v>
      </c>
      <c r="E508" s="39" t="s">
        <v>68</v>
      </c>
    </row>
    <row r="509" spans="1:16" ht="38.25">
      <c r="A509" t="s">
        <v>50</v>
      </c>
      <c s="34" t="s">
        <v>83</v>
      </c>
      <c s="34" t="s">
        <v>69</v>
      </c>
      <c s="35" t="s">
        <v>70</v>
      </c>
      <c s="6" t="s">
        <v>71</v>
      </c>
      <c s="36" t="s">
        <v>66</v>
      </c>
      <c s="37">
        <v>6.6</v>
      </c>
      <c s="36">
        <v>0</v>
      </c>
      <c s="36">
        <f>ROUND(G509*H509,6)</f>
      </c>
      <c r="L509" s="38">
        <v>0</v>
      </c>
      <c s="32">
        <f>ROUND(ROUND(L509,2)*ROUND(G509,3),2)</f>
      </c>
      <c s="36" t="s">
        <v>55</v>
      </c>
      <c>
        <f>(M509*21)/100</f>
      </c>
      <c t="s">
        <v>28</v>
      </c>
    </row>
    <row r="510" spans="1:5" ht="38.25">
      <c r="A510" s="35" t="s">
        <v>56</v>
      </c>
      <c r="E510" s="39" t="s">
        <v>72</v>
      </c>
    </row>
    <row r="511" spans="1:5" ht="25.5">
      <c r="A511" s="35" t="s">
        <v>57</v>
      </c>
      <c r="E511" s="40" t="s">
        <v>5143</v>
      </c>
    </row>
    <row r="512" spans="1:5" ht="102">
      <c r="A512" t="s">
        <v>59</v>
      </c>
      <c r="E512" s="39" t="s">
        <v>68</v>
      </c>
    </row>
    <row r="513" spans="1:16" ht="25.5">
      <c r="A513" t="s">
        <v>50</v>
      </c>
      <c s="34" t="s">
        <v>27</v>
      </c>
      <c s="34" t="s">
        <v>74</v>
      </c>
      <c s="35" t="s">
        <v>75</v>
      </c>
      <c s="6" t="s">
        <v>76</v>
      </c>
      <c s="36" t="s">
        <v>66</v>
      </c>
      <c s="37">
        <v>0.56</v>
      </c>
      <c s="36">
        <v>0</v>
      </c>
      <c s="36">
        <f>ROUND(G513*H513,6)</f>
      </c>
      <c r="L513" s="38">
        <v>0</v>
      </c>
      <c s="32">
        <f>ROUND(ROUND(L513,2)*ROUND(G513,3),2)</f>
      </c>
      <c s="36" t="s">
        <v>55</v>
      </c>
      <c>
        <f>(M513*21)/100</f>
      </c>
      <c t="s">
        <v>28</v>
      </c>
    </row>
    <row r="514" spans="1:5" ht="25.5">
      <c r="A514" s="35" t="s">
        <v>56</v>
      </c>
      <c r="E514" s="39" t="s">
        <v>76</v>
      </c>
    </row>
    <row r="515" spans="1:5" ht="25.5">
      <c r="A515" s="35" t="s">
        <v>57</v>
      </c>
      <c r="E515" s="40" t="s">
        <v>5144</v>
      </c>
    </row>
    <row r="516" spans="1:5" ht="102">
      <c r="A516" t="s">
        <v>59</v>
      </c>
      <c r="E516" s="39" t="s">
        <v>68</v>
      </c>
    </row>
    <row r="517" spans="1:16" ht="25.5">
      <c r="A517" t="s">
        <v>50</v>
      </c>
      <c s="34" t="s">
        <v>92</v>
      </c>
      <c s="34" t="s">
        <v>79</v>
      </c>
      <c s="35" t="s">
        <v>80</v>
      </c>
      <c s="6" t="s">
        <v>81</v>
      </c>
      <c s="36" t="s">
        <v>66</v>
      </c>
      <c s="37">
        <v>0.142</v>
      </c>
      <c s="36">
        <v>0</v>
      </c>
      <c s="36">
        <f>ROUND(G517*H517,6)</f>
      </c>
      <c r="L517" s="38">
        <v>0</v>
      </c>
      <c s="32">
        <f>ROUND(ROUND(L517,2)*ROUND(G517,3),2)</f>
      </c>
      <c s="36" t="s">
        <v>55</v>
      </c>
      <c>
        <f>(M517*21)/100</f>
      </c>
      <c t="s">
        <v>28</v>
      </c>
    </row>
    <row r="518" spans="1:5" ht="25.5">
      <c r="A518" s="35" t="s">
        <v>56</v>
      </c>
      <c r="E518" s="39" t="s">
        <v>81</v>
      </c>
    </row>
    <row r="519" spans="1:5" ht="25.5">
      <c r="A519" s="35" t="s">
        <v>57</v>
      </c>
      <c r="E519" s="40" t="s">
        <v>5145</v>
      </c>
    </row>
    <row r="520" spans="1:5" ht="102">
      <c r="A520" t="s">
        <v>59</v>
      </c>
      <c r="E520" s="39" t="s">
        <v>68</v>
      </c>
    </row>
    <row r="521" spans="1:16" ht="38.25">
      <c r="A521" t="s">
        <v>50</v>
      </c>
      <c s="34" t="s">
        <v>48</v>
      </c>
      <c s="34" t="s">
        <v>4531</v>
      </c>
      <c s="35" t="s">
        <v>4532</v>
      </c>
      <c s="6" t="s">
        <v>4533</v>
      </c>
      <c s="36" t="s">
        <v>66</v>
      </c>
      <c s="37">
        <v>0.33</v>
      </c>
      <c s="36">
        <v>0</v>
      </c>
      <c s="36">
        <f>ROUND(G521*H521,6)</f>
      </c>
      <c r="L521" s="38">
        <v>0</v>
      </c>
      <c s="32">
        <f>ROUND(ROUND(L521,2)*ROUND(G521,3),2)</f>
      </c>
      <c s="36" t="s">
        <v>55</v>
      </c>
      <c>
        <f>(M521*21)/100</f>
      </c>
      <c t="s">
        <v>28</v>
      </c>
    </row>
    <row r="522" spans="1:5" ht="38.25">
      <c r="A522" s="35" t="s">
        <v>56</v>
      </c>
      <c r="E522" s="39" t="s">
        <v>4533</v>
      </c>
    </row>
    <row r="523" spans="1:5" ht="25.5">
      <c r="A523" s="35" t="s">
        <v>57</v>
      </c>
      <c r="E523" s="40" t="s">
        <v>5146</v>
      </c>
    </row>
    <row r="524" spans="1:5" ht="102">
      <c r="A524" t="s">
        <v>59</v>
      </c>
      <c r="E524" s="39" t="s">
        <v>68</v>
      </c>
    </row>
    <row r="525" spans="1:16" ht="25.5">
      <c r="A525" t="s">
        <v>50</v>
      </c>
      <c s="34" t="s">
        <v>107</v>
      </c>
      <c s="34" t="s">
        <v>4535</v>
      </c>
      <c s="35" t="s">
        <v>4536</v>
      </c>
      <c s="6" t="s">
        <v>4537</v>
      </c>
      <c s="36" t="s">
        <v>66</v>
      </c>
      <c s="37">
        <v>2.64</v>
      </c>
      <c s="36">
        <v>0</v>
      </c>
      <c s="36">
        <f>ROUND(G525*H525,6)</f>
      </c>
      <c r="L525" s="38">
        <v>0</v>
      </c>
      <c s="32">
        <f>ROUND(ROUND(L525,2)*ROUND(G525,3),2)</f>
      </c>
      <c s="36" t="s">
        <v>55</v>
      </c>
      <c>
        <f>(M525*21)/100</f>
      </c>
      <c t="s">
        <v>28</v>
      </c>
    </row>
    <row r="526" spans="1:5" ht="25.5">
      <c r="A526" s="35" t="s">
        <v>56</v>
      </c>
      <c r="E526" s="39" t="s">
        <v>4537</v>
      </c>
    </row>
    <row r="527" spans="1:5" ht="25.5">
      <c r="A527" s="35" t="s">
        <v>57</v>
      </c>
      <c r="E527" s="40" t="s">
        <v>5147</v>
      </c>
    </row>
    <row r="528" spans="1:5" ht="102">
      <c r="A528" t="s">
        <v>59</v>
      </c>
      <c r="E528" s="39" t="s">
        <v>68</v>
      </c>
    </row>
    <row r="529" spans="1:16" ht="25.5">
      <c r="A529" t="s">
        <v>50</v>
      </c>
      <c s="34" t="s">
        <v>113</v>
      </c>
      <c s="34" t="s">
        <v>84</v>
      </c>
      <c s="35" t="s">
        <v>85</v>
      </c>
      <c s="6" t="s">
        <v>86</v>
      </c>
      <c s="36" t="s">
        <v>66</v>
      </c>
      <c s="37">
        <v>0.34</v>
      </c>
      <c s="36">
        <v>0</v>
      </c>
      <c s="36">
        <f>ROUND(G529*H529,6)</f>
      </c>
      <c r="L529" s="38">
        <v>0</v>
      </c>
      <c s="32">
        <f>ROUND(ROUND(L529,2)*ROUND(G529,3),2)</f>
      </c>
      <c s="36" t="s">
        <v>55</v>
      </c>
      <c>
        <f>(M529*21)/100</f>
      </c>
      <c t="s">
        <v>28</v>
      </c>
    </row>
    <row r="530" spans="1:5" ht="25.5">
      <c r="A530" s="35" t="s">
        <v>56</v>
      </c>
      <c r="E530" s="39" t="s">
        <v>86</v>
      </c>
    </row>
    <row r="531" spans="1:5" ht="25.5">
      <c r="A531" s="35" t="s">
        <v>57</v>
      </c>
      <c r="E531" s="40" t="s">
        <v>5148</v>
      </c>
    </row>
    <row r="532" spans="1:5" ht="102">
      <c r="A532" t="s">
        <v>59</v>
      </c>
      <c r="E532" s="39" t="s">
        <v>68</v>
      </c>
    </row>
    <row r="533" spans="1:16" ht="25.5">
      <c r="A533" t="s">
        <v>50</v>
      </c>
      <c s="34" t="s">
        <v>117</v>
      </c>
      <c s="34" t="s">
        <v>88</v>
      </c>
      <c s="35" t="s">
        <v>89</v>
      </c>
      <c s="6" t="s">
        <v>90</v>
      </c>
      <c s="36" t="s">
        <v>66</v>
      </c>
      <c s="37">
        <v>0.06</v>
      </c>
      <c s="36">
        <v>0</v>
      </c>
      <c s="36">
        <f>ROUND(G533*H533,6)</f>
      </c>
      <c r="L533" s="38">
        <v>0</v>
      </c>
      <c s="32">
        <f>ROUND(ROUND(L533,2)*ROUND(G533,3),2)</f>
      </c>
      <c s="36" t="s">
        <v>55</v>
      </c>
      <c>
        <f>(M533*21)/100</f>
      </c>
      <c t="s">
        <v>28</v>
      </c>
    </row>
    <row r="534" spans="1:5" ht="25.5">
      <c r="A534" s="35" t="s">
        <v>56</v>
      </c>
      <c r="E534" s="39" t="s">
        <v>90</v>
      </c>
    </row>
    <row r="535" spans="1:5" ht="25.5">
      <c r="A535" s="35" t="s">
        <v>57</v>
      </c>
      <c r="E535" s="40" t="s">
        <v>5149</v>
      </c>
    </row>
    <row r="536" spans="1:5" ht="102">
      <c r="A536" t="s">
        <v>59</v>
      </c>
      <c r="E536" s="39" t="s">
        <v>68</v>
      </c>
    </row>
    <row r="537" spans="1:16" ht="25.5">
      <c r="A537" t="s">
        <v>50</v>
      </c>
      <c s="34" t="s">
        <v>121</v>
      </c>
      <c s="34" t="s">
        <v>93</v>
      </c>
      <c s="35" t="s">
        <v>94</v>
      </c>
      <c s="6" t="s">
        <v>95</v>
      </c>
      <c s="36" t="s">
        <v>66</v>
      </c>
      <c s="37">
        <v>0.05</v>
      </c>
      <c s="36">
        <v>0</v>
      </c>
      <c s="36">
        <f>ROUND(G537*H537,6)</f>
      </c>
      <c r="L537" s="38">
        <v>0</v>
      </c>
      <c s="32">
        <f>ROUND(ROUND(L537,2)*ROUND(G537,3),2)</f>
      </c>
      <c s="36" t="s">
        <v>55</v>
      </c>
      <c>
        <f>(M537*21)/100</f>
      </c>
      <c t="s">
        <v>28</v>
      </c>
    </row>
    <row r="538" spans="1:5" ht="25.5">
      <c r="A538" s="35" t="s">
        <v>56</v>
      </c>
      <c r="E538" s="39" t="s">
        <v>95</v>
      </c>
    </row>
    <row r="539" spans="1:5" ht="25.5">
      <c r="A539" s="35" t="s">
        <v>57</v>
      </c>
      <c r="E539" s="40" t="s">
        <v>5150</v>
      </c>
    </row>
    <row r="540" spans="1:5" ht="102">
      <c r="A540" t="s">
        <v>59</v>
      </c>
      <c r="E540" s="39" t="s">
        <v>68</v>
      </c>
    </row>
    <row r="541" spans="1:16" ht="25.5">
      <c r="A541" t="s">
        <v>50</v>
      </c>
      <c s="34" t="s">
        <v>125</v>
      </c>
      <c s="34" t="s">
        <v>4477</v>
      </c>
      <c s="35" t="s">
        <v>4478</v>
      </c>
      <c s="6" t="s">
        <v>4479</v>
      </c>
      <c s="36" t="s">
        <v>66</v>
      </c>
      <c s="37">
        <v>4.32</v>
      </c>
      <c s="36">
        <v>0</v>
      </c>
      <c s="36">
        <f>ROUND(G541*H541,6)</f>
      </c>
      <c r="L541" s="38">
        <v>0</v>
      </c>
      <c s="32">
        <f>ROUND(ROUND(L541,2)*ROUND(G541,3),2)</f>
      </c>
      <c s="36" t="s">
        <v>55</v>
      </c>
      <c>
        <f>(M541*21)/100</f>
      </c>
      <c t="s">
        <v>28</v>
      </c>
    </row>
    <row r="542" spans="1:5" ht="25.5">
      <c r="A542" s="35" t="s">
        <v>56</v>
      </c>
      <c r="E542" s="39" t="s">
        <v>4479</v>
      </c>
    </row>
    <row r="543" spans="1:5" ht="25.5">
      <c r="A543" s="35" t="s">
        <v>57</v>
      </c>
      <c r="E543" s="40" t="s">
        <v>5151</v>
      </c>
    </row>
    <row r="544" spans="1:5" ht="102">
      <c r="A544" t="s">
        <v>59</v>
      </c>
      <c r="E544" s="39" t="s">
        <v>68</v>
      </c>
    </row>
    <row r="545" spans="1:13" ht="12.75">
      <c r="A545" t="s">
        <v>47</v>
      </c>
      <c r="C545" s="31" t="s">
        <v>168</v>
      </c>
      <c r="E545" s="33" t="s">
        <v>169</v>
      </c>
      <c r="J545" s="32">
        <f>0</f>
      </c>
      <c s="32">
        <f>0</f>
      </c>
      <c s="32">
        <f>0+L546+L550+L554+L558+L562+L566+L570+L574+L578+L582+L586+L590+L594+L598+L602+L606+L610+L614+L618+L622+L626</f>
      </c>
      <c s="32">
        <f>0+M546+M550+M554+M558+M562+M566+M570+M574+M578+M582+M586+M590+M594+M598+M602+M606+M610+M614+M618+M622+M626</f>
      </c>
    </row>
    <row r="546" spans="1:16" ht="12.75">
      <c r="A546" t="s">
        <v>50</v>
      </c>
      <c s="34" t="s">
        <v>760</v>
      </c>
      <c s="34" t="s">
        <v>52</v>
      </c>
      <c s="35" t="s">
        <v>5</v>
      </c>
      <c s="6" t="s">
        <v>53</v>
      </c>
      <c s="36" t="s">
        <v>54</v>
      </c>
      <c s="37">
        <v>1</v>
      </c>
      <c s="36">
        <v>0</v>
      </c>
      <c s="36">
        <f>ROUND(G546*H546,6)</f>
      </c>
      <c r="L546" s="38">
        <v>0</v>
      </c>
      <c s="32">
        <f>ROUND(ROUND(L546,2)*ROUND(G546,3),2)</f>
      </c>
      <c s="36" t="s">
        <v>55</v>
      </c>
      <c>
        <f>(M546*21)/100</f>
      </c>
      <c t="s">
        <v>28</v>
      </c>
    </row>
    <row r="547" spans="1:5" ht="12.75">
      <c r="A547" s="35" t="s">
        <v>56</v>
      </c>
      <c r="E547" s="39" t="s">
        <v>53</v>
      </c>
    </row>
    <row r="548" spans="1:5" ht="12.75">
      <c r="A548" s="35" t="s">
        <v>57</v>
      </c>
      <c r="E548" s="40" t="s">
        <v>58</v>
      </c>
    </row>
    <row r="549" spans="1:5" ht="12.75">
      <c r="A549" t="s">
        <v>59</v>
      </c>
      <c r="E549" s="39" t="s">
        <v>5</v>
      </c>
    </row>
    <row r="550" spans="1:16" ht="25.5">
      <c r="A550" t="s">
        <v>50</v>
      </c>
      <c s="34" t="s">
        <v>763</v>
      </c>
      <c s="34" t="s">
        <v>4504</v>
      </c>
      <c s="35" t="s">
        <v>5</v>
      </c>
      <c s="6" t="s">
        <v>300</v>
      </c>
      <c s="36" t="s">
        <v>1327</v>
      </c>
      <c s="37">
        <v>1</v>
      </c>
      <c s="36">
        <v>0</v>
      </c>
      <c s="36">
        <f>ROUND(G550*H550,6)</f>
      </c>
      <c r="L550" s="38">
        <v>0</v>
      </c>
      <c s="32">
        <f>ROUND(ROUND(L550,2)*ROUND(G550,3),2)</f>
      </c>
      <c s="36" t="s">
        <v>55</v>
      </c>
      <c>
        <f>(M550*21)/100</f>
      </c>
      <c t="s">
        <v>28</v>
      </c>
    </row>
    <row r="551" spans="1:5" ht="25.5">
      <c r="A551" s="35" t="s">
        <v>56</v>
      </c>
      <c r="E551" s="39" t="s">
        <v>300</v>
      </c>
    </row>
    <row r="552" spans="1:5" ht="12.75">
      <c r="A552" s="35" t="s">
        <v>57</v>
      </c>
      <c r="E552" s="40" t="s">
        <v>58</v>
      </c>
    </row>
    <row r="553" spans="1:5" ht="409.5">
      <c r="A553" t="s">
        <v>59</v>
      </c>
      <c r="E553" s="39" t="s">
        <v>4505</v>
      </c>
    </row>
    <row r="554" spans="1:16" ht="25.5">
      <c r="A554" t="s">
        <v>50</v>
      </c>
      <c s="34" t="s">
        <v>767</v>
      </c>
      <c s="34" t="s">
        <v>4506</v>
      </c>
      <c s="35" t="s">
        <v>5</v>
      </c>
      <c s="6" t="s">
        <v>304</v>
      </c>
      <c s="36" t="s">
        <v>1327</v>
      </c>
      <c s="37">
        <v>1</v>
      </c>
      <c s="36">
        <v>0</v>
      </c>
      <c s="36">
        <f>ROUND(G554*H554,6)</f>
      </c>
      <c r="L554" s="38">
        <v>0</v>
      </c>
      <c s="32">
        <f>ROUND(ROUND(L554,2)*ROUND(G554,3),2)</f>
      </c>
      <c s="36" t="s">
        <v>55</v>
      </c>
      <c>
        <f>(M554*21)/100</f>
      </c>
      <c t="s">
        <v>28</v>
      </c>
    </row>
    <row r="555" spans="1:5" ht="25.5">
      <c r="A555" s="35" t="s">
        <v>56</v>
      </c>
      <c r="E555" s="39" t="s">
        <v>304</v>
      </c>
    </row>
    <row r="556" spans="1:5" ht="12.75">
      <c r="A556" s="35" t="s">
        <v>57</v>
      </c>
      <c r="E556" s="40" t="s">
        <v>58</v>
      </c>
    </row>
    <row r="557" spans="1:5" ht="409.5">
      <c r="A557" t="s">
        <v>59</v>
      </c>
      <c r="E557" s="39" t="s">
        <v>4507</v>
      </c>
    </row>
    <row r="558" spans="1:16" ht="12.75">
      <c r="A558" t="s">
        <v>50</v>
      </c>
      <c s="34" t="s">
        <v>771</v>
      </c>
      <c s="34" t="s">
        <v>5152</v>
      </c>
      <c s="35" t="s">
        <v>5</v>
      </c>
      <c s="6" t="s">
        <v>5153</v>
      </c>
      <c s="36" t="s">
        <v>321</v>
      </c>
      <c s="37">
        <v>6</v>
      </c>
      <c s="36">
        <v>0</v>
      </c>
      <c s="36">
        <f>ROUND(G558*H558,6)</f>
      </c>
      <c r="L558" s="38">
        <v>0</v>
      </c>
      <c s="32">
        <f>ROUND(ROUND(L558,2)*ROUND(G558,3),2)</f>
      </c>
      <c s="36" t="s">
        <v>55</v>
      </c>
      <c>
        <f>(M558*21)/100</f>
      </c>
      <c t="s">
        <v>28</v>
      </c>
    </row>
    <row r="559" spans="1:5" ht="12.75">
      <c r="A559" s="35" t="s">
        <v>56</v>
      </c>
      <c r="E559" s="39" t="s">
        <v>5153</v>
      </c>
    </row>
    <row r="560" spans="1:5" ht="12.75">
      <c r="A560" s="35" t="s">
        <v>57</v>
      </c>
      <c r="E560" s="40" t="s">
        <v>241</v>
      </c>
    </row>
    <row r="561" spans="1:5" ht="12.75">
      <c r="A561" t="s">
        <v>59</v>
      </c>
      <c r="E561" s="39" t="s">
        <v>5</v>
      </c>
    </row>
    <row r="562" spans="1:16" ht="25.5">
      <c r="A562" t="s">
        <v>50</v>
      </c>
      <c s="34" t="s">
        <v>776</v>
      </c>
      <c s="34" t="s">
        <v>5154</v>
      </c>
      <c s="35" t="s">
        <v>5</v>
      </c>
      <c s="6" t="s">
        <v>5155</v>
      </c>
      <c s="36" t="s">
        <v>1327</v>
      </c>
      <c s="37">
        <v>1</v>
      </c>
      <c s="36">
        <v>0</v>
      </c>
      <c s="36">
        <f>ROUND(G562*H562,6)</f>
      </c>
      <c r="L562" s="38">
        <v>0</v>
      </c>
      <c s="32">
        <f>ROUND(ROUND(L562,2)*ROUND(G562,3),2)</f>
      </c>
      <c s="36" t="s">
        <v>55</v>
      </c>
      <c>
        <f>(M562*21)/100</f>
      </c>
      <c t="s">
        <v>28</v>
      </c>
    </row>
    <row r="563" spans="1:5" ht="25.5">
      <c r="A563" s="35" t="s">
        <v>56</v>
      </c>
      <c r="E563" s="39" t="s">
        <v>5155</v>
      </c>
    </row>
    <row r="564" spans="1:5" ht="12.75">
      <c r="A564" s="35" t="s">
        <v>57</v>
      </c>
      <c r="E564" s="40" t="s">
        <v>58</v>
      </c>
    </row>
    <row r="565" spans="1:5" ht="12.75">
      <c r="A565" t="s">
        <v>59</v>
      </c>
      <c r="E565" s="39" t="s">
        <v>5</v>
      </c>
    </row>
    <row r="566" spans="1:16" ht="25.5">
      <c r="A566" t="s">
        <v>50</v>
      </c>
      <c s="34" t="s">
        <v>781</v>
      </c>
      <c s="34" t="s">
        <v>5156</v>
      </c>
      <c s="35" t="s">
        <v>5</v>
      </c>
      <c s="6" t="s">
        <v>5157</v>
      </c>
      <c s="36" t="s">
        <v>1327</v>
      </c>
      <c s="37">
        <v>1</v>
      </c>
      <c s="36">
        <v>0</v>
      </c>
      <c s="36">
        <f>ROUND(G566*H566,6)</f>
      </c>
      <c r="L566" s="38">
        <v>0</v>
      </c>
      <c s="32">
        <f>ROUND(ROUND(L566,2)*ROUND(G566,3),2)</f>
      </c>
      <c s="36" t="s">
        <v>55</v>
      </c>
      <c>
        <f>(M566*21)/100</f>
      </c>
      <c t="s">
        <v>28</v>
      </c>
    </row>
    <row r="567" spans="1:5" ht="25.5">
      <c r="A567" s="35" t="s">
        <v>56</v>
      </c>
      <c r="E567" s="39" t="s">
        <v>5157</v>
      </c>
    </row>
    <row r="568" spans="1:5" ht="12.75">
      <c r="A568" s="35" t="s">
        <v>57</v>
      </c>
      <c r="E568" s="40" t="s">
        <v>58</v>
      </c>
    </row>
    <row r="569" spans="1:5" ht="12.75">
      <c r="A569" t="s">
        <v>59</v>
      </c>
      <c r="E569" s="39" t="s">
        <v>5</v>
      </c>
    </row>
    <row r="570" spans="1:16" ht="12.75">
      <c r="A570" t="s">
        <v>50</v>
      </c>
      <c s="34" t="s">
        <v>785</v>
      </c>
      <c s="34" t="s">
        <v>5158</v>
      </c>
      <c s="35" t="s">
        <v>5</v>
      </c>
      <c s="6" t="s">
        <v>5159</v>
      </c>
      <c s="36" t="s">
        <v>1327</v>
      </c>
      <c s="37">
        <v>3</v>
      </c>
      <c s="36">
        <v>0</v>
      </c>
      <c s="36">
        <f>ROUND(G570*H570,6)</f>
      </c>
      <c r="L570" s="38">
        <v>0</v>
      </c>
      <c s="32">
        <f>ROUND(ROUND(L570,2)*ROUND(G570,3),2)</f>
      </c>
      <c s="36" t="s">
        <v>55</v>
      </c>
      <c>
        <f>(M570*21)/100</f>
      </c>
      <c t="s">
        <v>28</v>
      </c>
    </row>
    <row r="571" spans="1:5" ht="12.75">
      <c r="A571" s="35" t="s">
        <v>56</v>
      </c>
      <c r="E571" s="39" t="s">
        <v>5159</v>
      </c>
    </row>
    <row r="572" spans="1:5" ht="12.75">
      <c r="A572" s="35" t="s">
        <v>57</v>
      </c>
      <c r="E572" s="40" t="s">
        <v>248</v>
      </c>
    </row>
    <row r="573" spans="1:5" ht="102">
      <c r="A573" t="s">
        <v>59</v>
      </c>
      <c r="E573" s="39" t="s">
        <v>5160</v>
      </c>
    </row>
    <row r="574" spans="1:16" ht="12.75">
      <c r="A574" t="s">
        <v>50</v>
      </c>
      <c s="34" t="s">
        <v>789</v>
      </c>
      <c s="34" t="s">
        <v>5161</v>
      </c>
      <c s="35" t="s">
        <v>5</v>
      </c>
      <c s="6" t="s">
        <v>5162</v>
      </c>
      <c s="36" t="s">
        <v>321</v>
      </c>
      <c s="37">
        <v>12</v>
      </c>
      <c s="36">
        <v>0</v>
      </c>
      <c s="36">
        <f>ROUND(G574*H574,6)</f>
      </c>
      <c r="L574" s="38">
        <v>0</v>
      </c>
      <c s="32">
        <f>ROUND(ROUND(L574,2)*ROUND(G574,3),2)</f>
      </c>
      <c s="36" t="s">
        <v>55</v>
      </c>
      <c>
        <f>(M574*21)/100</f>
      </c>
      <c t="s">
        <v>28</v>
      </c>
    </row>
    <row r="575" spans="1:5" ht="12.75">
      <c r="A575" s="35" t="s">
        <v>56</v>
      </c>
      <c r="E575" s="39" t="s">
        <v>5162</v>
      </c>
    </row>
    <row r="576" spans="1:5" ht="12.75">
      <c r="A576" s="35" t="s">
        <v>57</v>
      </c>
      <c r="E576" s="40" t="s">
        <v>282</v>
      </c>
    </row>
    <row r="577" spans="1:5" ht="140.25">
      <c r="A577" t="s">
        <v>59</v>
      </c>
      <c r="E577" s="39" t="s">
        <v>5163</v>
      </c>
    </row>
    <row r="578" spans="1:16" ht="12.75">
      <c r="A578" t="s">
        <v>50</v>
      </c>
      <c s="34" t="s">
        <v>793</v>
      </c>
      <c s="34" t="s">
        <v>5164</v>
      </c>
      <c s="35" t="s">
        <v>5</v>
      </c>
      <c s="6" t="s">
        <v>5165</v>
      </c>
      <c s="36" t="s">
        <v>1327</v>
      </c>
      <c s="37">
        <v>3</v>
      </c>
      <c s="36">
        <v>0</v>
      </c>
      <c s="36">
        <f>ROUND(G578*H578,6)</f>
      </c>
      <c r="L578" s="38">
        <v>0</v>
      </c>
      <c s="32">
        <f>ROUND(ROUND(L578,2)*ROUND(G578,3),2)</f>
      </c>
      <c s="36" t="s">
        <v>55</v>
      </c>
      <c>
        <f>(M578*21)/100</f>
      </c>
      <c t="s">
        <v>28</v>
      </c>
    </row>
    <row r="579" spans="1:5" ht="12.75">
      <c r="A579" s="35" t="s">
        <v>56</v>
      </c>
      <c r="E579" s="39" t="s">
        <v>5165</v>
      </c>
    </row>
    <row r="580" spans="1:5" ht="12.75">
      <c r="A580" s="35" t="s">
        <v>57</v>
      </c>
      <c r="E580" s="40" t="s">
        <v>248</v>
      </c>
    </row>
    <row r="581" spans="1:5" ht="12.75">
      <c r="A581" t="s">
        <v>59</v>
      </c>
      <c r="E581" s="39" t="s">
        <v>5</v>
      </c>
    </row>
    <row r="582" spans="1:16" ht="12.75">
      <c r="A582" t="s">
        <v>50</v>
      </c>
      <c s="34" t="s">
        <v>797</v>
      </c>
      <c s="34" t="s">
        <v>5166</v>
      </c>
      <c s="35" t="s">
        <v>5</v>
      </c>
      <c s="6" t="s">
        <v>5167</v>
      </c>
      <c s="36" t="s">
        <v>1327</v>
      </c>
      <c s="37">
        <v>2</v>
      </c>
      <c s="36">
        <v>0</v>
      </c>
      <c s="36">
        <f>ROUND(G582*H582,6)</f>
      </c>
      <c r="L582" s="38">
        <v>0</v>
      </c>
      <c s="32">
        <f>ROUND(ROUND(L582,2)*ROUND(G582,3),2)</f>
      </c>
      <c s="36" t="s">
        <v>55</v>
      </c>
      <c>
        <f>(M582*21)/100</f>
      </c>
      <c t="s">
        <v>28</v>
      </c>
    </row>
    <row r="583" spans="1:5" ht="12.75">
      <c r="A583" s="35" t="s">
        <v>56</v>
      </c>
      <c r="E583" s="39" t="s">
        <v>5167</v>
      </c>
    </row>
    <row r="584" spans="1:5" ht="12.75">
      <c r="A584" s="35" t="s">
        <v>57</v>
      </c>
      <c r="E584" s="40" t="s">
        <v>415</v>
      </c>
    </row>
    <row r="585" spans="1:5" ht="12.75">
      <c r="A585" t="s">
        <v>59</v>
      </c>
      <c r="E585" s="39" t="s">
        <v>5</v>
      </c>
    </row>
    <row r="586" spans="1:16" ht="12.75">
      <c r="A586" t="s">
        <v>50</v>
      </c>
      <c s="34" t="s">
        <v>801</v>
      </c>
      <c s="34" t="s">
        <v>5168</v>
      </c>
      <c s="35" t="s">
        <v>5</v>
      </c>
      <c s="6" t="s">
        <v>5169</v>
      </c>
      <c s="36" t="s">
        <v>1327</v>
      </c>
      <c s="37">
        <v>4</v>
      </c>
      <c s="36">
        <v>0</v>
      </c>
      <c s="36">
        <f>ROUND(G586*H586,6)</f>
      </c>
      <c r="L586" s="38">
        <v>0</v>
      </c>
      <c s="32">
        <f>ROUND(ROUND(L586,2)*ROUND(G586,3),2)</f>
      </c>
      <c s="36" t="s">
        <v>55</v>
      </c>
      <c>
        <f>(M586*21)/100</f>
      </c>
      <c t="s">
        <v>28</v>
      </c>
    </row>
    <row r="587" spans="1:5" ht="12.75">
      <c r="A587" s="35" t="s">
        <v>56</v>
      </c>
      <c r="E587" s="39" t="s">
        <v>5169</v>
      </c>
    </row>
    <row r="588" spans="1:5" ht="12.75">
      <c r="A588" s="35" t="s">
        <v>57</v>
      </c>
      <c r="E588" s="40" t="s">
        <v>209</v>
      </c>
    </row>
    <row r="589" spans="1:5" ht="12.75">
      <c r="A589" t="s">
        <v>59</v>
      </c>
      <c r="E589" s="39" t="s">
        <v>5</v>
      </c>
    </row>
    <row r="590" spans="1:16" ht="12.75">
      <c r="A590" t="s">
        <v>50</v>
      </c>
      <c s="34" t="s">
        <v>806</v>
      </c>
      <c s="34" t="s">
        <v>5170</v>
      </c>
      <c s="35" t="s">
        <v>5</v>
      </c>
      <c s="6" t="s">
        <v>326</v>
      </c>
      <c s="36" t="s">
        <v>321</v>
      </c>
      <c s="37">
        <v>8</v>
      </c>
      <c s="36">
        <v>0</v>
      </c>
      <c s="36">
        <f>ROUND(G590*H590,6)</f>
      </c>
      <c r="L590" s="38">
        <v>0</v>
      </c>
      <c s="32">
        <f>ROUND(ROUND(L590,2)*ROUND(G590,3),2)</f>
      </c>
      <c s="36" t="s">
        <v>55</v>
      </c>
      <c>
        <f>(M590*21)/100</f>
      </c>
      <c t="s">
        <v>28</v>
      </c>
    </row>
    <row r="591" spans="1:5" ht="12.75">
      <c r="A591" s="35" t="s">
        <v>56</v>
      </c>
      <c r="E591" s="39" t="s">
        <v>326</v>
      </c>
    </row>
    <row r="592" spans="1:5" ht="12.75">
      <c r="A592" s="35" t="s">
        <v>57</v>
      </c>
      <c r="E592" s="40" t="s">
        <v>322</v>
      </c>
    </row>
    <row r="593" spans="1:5" ht="255">
      <c r="A593" t="s">
        <v>59</v>
      </c>
      <c r="E593" s="39" t="s">
        <v>5171</v>
      </c>
    </row>
    <row r="594" spans="1:16" ht="12.75">
      <c r="A594" t="s">
        <v>50</v>
      </c>
      <c s="34" t="s">
        <v>809</v>
      </c>
      <c s="34" t="s">
        <v>5172</v>
      </c>
      <c s="35" t="s">
        <v>5</v>
      </c>
      <c s="6" t="s">
        <v>5173</v>
      </c>
      <c s="36" t="s">
        <v>321</v>
      </c>
      <c s="37">
        <v>72</v>
      </c>
      <c s="36">
        <v>0</v>
      </c>
      <c s="36">
        <f>ROUND(G594*H594,6)</f>
      </c>
      <c r="L594" s="38">
        <v>0</v>
      </c>
      <c s="32">
        <f>ROUND(ROUND(L594,2)*ROUND(G594,3),2)</f>
      </c>
      <c s="36" t="s">
        <v>55</v>
      </c>
      <c>
        <f>(M594*21)/100</f>
      </c>
      <c t="s">
        <v>28</v>
      </c>
    </row>
    <row r="595" spans="1:5" ht="12.75">
      <c r="A595" s="35" t="s">
        <v>56</v>
      </c>
      <c r="E595" s="39" t="s">
        <v>5173</v>
      </c>
    </row>
    <row r="596" spans="1:5" ht="12.75">
      <c r="A596" s="35" t="s">
        <v>57</v>
      </c>
      <c r="E596" s="40" t="s">
        <v>4751</v>
      </c>
    </row>
    <row r="597" spans="1:5" ht="12.75">
      <c r="A597" t="s">
        <v>59</v>
      </c>
      <c r="E597" s="39" t="s">
        <v>5</v>
      </c>
    </row>
    <row r="598" spans="1:16" ht="38.25">
      <c r="A598" t="s">
        <v>50</v>
      </c>
      <c s="34" t="s">
        <v>812</v>
      </c>
      <c s="34" t="s">
        <v>5174</v>
      </c>
      <c s="35" t="s">
        <v>5</v>
      </c>
      <c s="6" t="s">
        <v>5175</v>
      </c>
      <c s="36" t="s">
        <v>1327</v>
      </c>
      <c s="37">
        <v>1</v>
      </c>
      <c s="36">
        <v>0</v>
      </c>
      <c s="36">
        <f>ROUND(G598*H598,6)</f>
      </c>
      <c r="L598" s="38">
        <v>0</v>
      </c>
      <c s="32">
        <f>ROUND(ROUND(L598,2)*ROUND(G598,3),2)</f>
      </c>
      <c s="36" t="s">
        <v>55</v>
      </c>
      <c>
        <f>(M598*21)/100</f>
      </c>
      <c t="s">
        <v>28</v>
      </c>
    </row>
    <row r="599" spans="1:5" ht="76.5">
      <c r="A599" s="35" t="s">
        <v>56</v>
      </c>
      <c r="E599" s="39" t="s">
        <v>5176</v>
      </c>
    </row>
    <row r="600" spans="1:5" ht="12.75">
      <c r="A600" s="35" t="s">
        <v>57</v>
      </c>
      <c r="E600" s="40" t="s">
        <v>58</v>
      </c>
    </row>
    <row r="601" spans="1:5" ht="102">
      <c r="A601" t="s">
        <v>59</v>
      </c>
      <c r="E601" s="39" t="s">
        <v>5177</v>
      </c>
    </row>
    <row r="602" spans="1:16" ht="12.75">
      <c r="A602" t="s">
        <v>50</v>
      </c>
      <c s="34" t="s">
        <v>814</v>
      </c>
      <c s="34" t="s">
        <v>5178</v>
      </c>
      <c s="35" t="s">
        <v>5</v>
      </c>
      <c s="6" t="s">
        <v>5179</v>
      </c>
      <c s="36" t="s">
        <v>321</v>
      </c>
      <c s="37">
        <v>24</v>
      </c>
      <c s="36">
        <v>0</v>
      </c>
      <c s="36">
        <f>ROUND(G602*H602,6)</f>
      </c>
      <c r="L602" s="38">
        <v>0</v>
      </c>
      <c s="32">
        <f>ROUND(ROUND(L602,2)*ROUND(G602,3),2)</f>
      </c>
      <c s="36" t="s">
        <v>55</v>
      </c>
      <c>
        <f>(M602*21)/100</f>
      </c>
      <c t="s">
        <v>28</v>
      </c>
    </row>
    <row r="603" spans="1:5" ht="12.75">
      <c r="A603" s="35" t="s">
        <v>56</v>
      </c>
      <c r="E603" s="39" t="s">
        <v>5179</v>
      </c>
    </row>
    <row r="604" spans="1:5" ht="12.75">
      <c r="A604" s="35" t="s">
        <v>57</v>
      </c>
      <c r="E604" s="40" t="s">
        <v>190</v>
      </c>
    </row>
    <row r="605" spans="1:5" ht="140.25">
      <c r="A605" t="s">
        <v>59</v>
      </c>
      <c r="E605" s="39" t="s">
        <v>5180</v>
      </c>
    </row>
    <row r="606" spans="1:16" ht="12.75">
      <c r="A606" t="s">
        <v>50</v>
      </c>
      <c s="34" t="s">
        <v>818</v>
      </c>
      <c s="34" t="s">
        <v>5181</v>
      </c>
      <c s="35" t="s">
        <v>5</v>
      </c>
      <c s="6" t="s">
        <v>345</v>
      </c>
      <c s="36" t="s">
        <v>1327</v>
      </c>
      <c s="37">
        <v>1</v>
      </c>
      <c s="36">
        <v>0</v>
      </c>
      <c s="36">
        <f>ROUND(G606*H606,6)</f>
      </c>
      <c r="L606" s="38">
        <v>0</v>
      </c>
      <c s="32">
        <f>ROUND(ROUND(L606,2)*ROUND(G606,3),2)</f>
      </c>
      <c s="36" t="s">
        <v>55</v>
      </c>
      <c>
        <f>(M606*21)/100</f>
      </c>
      <c t="s">
        <v>28</v>
      </c>
    </row>
    <row r="607" spans="1:5" ht="12.75">
      <c r="A607" s="35" t="s">
        <v>56</v>
      </c>
      <c r="E607" s="39" t="s">
        <v>345</v>
      </c>
    </row>
    <row r="608" spans="1:5" ht="12.75">
      <c r="A608" s="35" t="s">
        <v>57</v>
      </c>
      <c r="E608" s="40" t="s">
        <v>58</v>
      </c>
    </row>
    <row r="609" spans="1:5" ht="178.5">
      <c r="A609" t="s">
        <v>59</v>
      </c>
      <c r="E609" s="39" t="s">
        <v>5182</v>
      </c>
    </row>
    <row r="610" spans="1:16" ht="12.75">
      <c r="A610" t="s">
        <v>50</v>
      </c>
      <c s="34" t="s">
        <v>821</v>
      </c>
      <c s="34" t="s">
        <v>5183</v>
      </c>
      <c s="35" t="s">
        <v>5</v>
      </c>
      <c s="6" t="s">
        <v>1287</v>
      </c>
      <c s="36" t="s">
        <v>1327</v>
      </c>
      <c s="37">
        <v>1</v>
      </c>
      <c s="36">
        <v>0</v>
      </c>
      <c s="36">
        <f>ROUND(G610*H610,6)</f>
      </c>
      <c r="L610" s="38">
        <v>0</v>
      </c>
      <c s="32">
        <f>ROUND(ROUND(L610,2)*ROUND(G610,3),2)</f>
      </c>
      <c s="36" t="s">
        <v>55</v>
      </c>
      <c>
        <f>(M610*21)/100</f>
      </c>
      <c t="s">
        <v>28</v>
      </c>
    </row>
    <row r="611" spans="1:5" ht="12.75">
      <c r="A611" s="35" t="s">
        <v>56</v>
      </c>
      <c r="E611" s="39" t="s">
        <v>1287</v>
      </c>
    </row>
    <row r="612" spans="1:5" ht="12.75">
      <c r="A612" s="35" t="s">
        <v>57</v>
      </c>
      <c r="E612" s="40" t="s">
        <v>58</v>
      </c>
    </row>
    <row r="613" spans="1:5" ht="114.75">
      <c r="A613" t="s">
        <v>59</v>
      </c>
      <c r="E613" s="39" t="s">
        <v>5184</v>
      </c>
    </row>
    <row r="614" spans="1:16" ht="12.75">
      <c r="A614" t="s">
        <v>50</v>
      </c>
      <c s="34" t="s">
        <v>824</v>
      </c>
      <c s="34" t="s">
        <v>4760</v>
      </c>
      <c s="35" t="s">
        <v>5</v>
      </c>
      <c s="6" t="s">
        <v>4744</v>
      </c>
      <c s="36" t="s">
        <v>1128</v>
      </c>
      <c s="37">
        <v>1</v>
      </c>
      <c s="36">
        <v>0</v>
      </c>
      <c s="36">
        <f>ROUND(G614*H614,6)</f>
      </c>
      <c r="L614" s="38">
        <v>0</v>
      </c>
      <c s="32">
        <f>ROUND(ROUND(L614,2)*ROUND(G614,3),2)</f>
      </c>
      <c s="36" t="s">
        <v>55</v>
      </c>
      <c>
        <f>(M614*21)/100</f>
      </c>
      <c t="s">
        <v>28</v>
      </c>
    </row>
    <row r="615" spans="1:5" ht="12.75">
      <c r="A615" s="35" t="s">
        <v>56</v>
      </c>
      <c r="E615" s="39" t="s">
        <v>4744</v>
      </c>
    </row>
    <row r="616" spans="1:5" ht="12.75">
      <c r="A616" s="35" t="s">
        <v>57</v>
      </c>
      <c r="E616" s="40" t="s">
        <v>58</v>
      </c>
    </row>
    <row r="617" spans="1:5" ht="293.25">
      <c r="A617" t="s">
        <v>59</v>
      </c>
      <c r="E617" s="39" t="s">
        <v>5185</v>
      </c>
    </row>
    <row r="618" spans="1:16" ht="12.75">
      <c r="A618" t="s">
        <v>50</v>
      </c>
      <c s="34" t="s">
        <v>828</v>
      </c>
      <c s="34" t="s">
        <v>4743</v>
      </c>
      <c s="35" t="s">
        <v>5</v>
      </c>
      <c s="6" t="s">
        <v>5186</v>
      </c>
      <c s="36" t="s">
        <v>1128</v>
      </c>
      <c s="37">
        <v>1</v>
      </c>
      <c s="36">
        <v>0</v>
      </c>
      <c s="36">
        <f>ROUND(G618*H618,6)</f>
      </c>
      <c r="L618" s="38">
        <v>0</v>
      </c>
      <c s="32">
        <f>ROUND(ROUND(L618,2)*ROUND(G618,3),2)</f>
      </c>
      <c s="36" t="s">
        <v>55</v>
      </c>
      <c>
        <f>(M618*21)/100</f>
      </c>
      <c t="s">
        <v>28</v>
      </c>
    </row>
    <row r="619" spans="1:5" ht="12.75">
      <c r="A619" s="35" t="s">
        <v>56</v>
      </c>
      <c r="E619" s="39" t="s">
        <v>5186</v>
      </c>
    </row>
    <row r="620" spans="1:5" ht="12.75">
      <c r="A620" s="35" t="s">
        <v>57</v>
      </c>
      <c r="E620" s="40" t="s">
        <v>58</v>
      </c>
    </row>
    <row r="621" spans="1:5" ht="191.25">
      <c r="A621" t="s">
        <v>59</v>
      </c>
      <c r="E621" s="39" t="s">
        <v>5187</v>
      </c>
    </row>
    <row r="622" spans="1:16" ht="38.25">
      <c r="A622" t="s">
        <v>50</v>
      </c>
      <c s="34" t="s">
        <v>832</v>
      </c>
      <c s="34" t="s">
        <v>5188</v>
      </c>
      <c s="35" t="s">
        <v>5</v>
      </c>
      <c s="6" t="s">
        <v>5189</v>
      </c>
      <c s="36" t="s">
        <v>1128</v>
      </c>
      <c s="37">
        <v>1</v>
      </c>
      <c s="36">
        <v>0</v>
      </c>
      <c s="36">
        <f>ROUND(G622*H622,6)</f>
      </c>
      <c r="L622" s="38">
        <v>0</v>
      </c>
      <c s="32">
        <f>ROUND(ROUND(L622,2)*ROUND(G622,3),2)</f>
      </c>
      <c s="36" t="s">
        <v>55</v>
      </c>
      <c>
        <f>(M622*21)/100</f>
      </c>
      <c t="s">
        <v>28</v>
      </c>
    </row>
    <row r="623" spans="1:5" ht="51">
      <c r="A623" s="35" t="s">
        <v>56</v>
      </c>
      <c r="E623" s="39" t="s">
        <v>5190</v>
      </c>
    </row>
    <row r="624" spans="1:5" ht="12.75">
      <c r="A624" s="35" t="s">
        <v>57</v>
      </c>
      <c r="E624" s="40" t="s">
        <v>58</v>
      </c>
    </row>
    <row r="625" spans="1:5" ht="12.75">
      <c r="A625" t="s">
        <v>59</v>
      </c>
      <c r="E625" s="39" t="s">
        <v>5</v>
      </c>
    </row>
    <row r="626" spans="1:16" ht="38.25">
      <c r="A626" t="s">
        <v>50</v>
      </c>
      <c s="34" t="s">
        <v>838</v>
      </c>
      <c s="34" t="s">
        <v>5191</v>
      </c>
      <c s="35" t="s">
        <v>5</v>
      </c>
      <c s="6" t="s">
        <v>5192</v>
      </c>
      <c s="36" t="s">
        <v>1128</v>
      </c>
      <c s="37">
        <v>1</v>
      </c>
      <c s="36">
        <v>0</v>
      </c>
      <c s="36">
        <f>ROUND(G626*H626,6)</f>
      </c>
      <c r="L626" s="38">
        <v>0</v>
      </c>
      <c s="32">
        <f>ROUND(ROUND(L626,2)*ROUND(G626,3),2)</f>
      </c>
      <c s="36" t="s">
        <v>55</v>
      </c>
      <c>
        <f>(M626*21)/100</f>
      </c>
      <c t="s">
        <v>28</v>
      </c>
    </row>
    <row r="627" spans="1:5" ht="51">
      <c r="A627" s="35" t="s">
        <v>56</v>
      </c>
      <c r="E627" s="39" t="s">
        <v>5193</v>
      </c>
    </row>
    <row r="628" spans="1:5" ht="12.75">
      <c r="A628" s="35" t="s">
        <v>57</v>
      </c>
      <c r="E628" s="40" t="s">
        <v>58</v>
      </c>
    </row>
    <row r="629" spans="1:5" ht="12.75">
      <c r="A629" t="s">
        <v>59</v>
      </c>
      <c r="E6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1448</v>
      </c>
      <c s="41">
        <f>Rekapitulace!C18</f>
      </c>
      <c s="20" t="s">
        <v>0</v>
      </c>
      <c t="s">
        <v>23</v>
      </c>
      <c t="s">
        <v>28</v>
      </c>
    </row>
    <row r="4" spans="1:16" ht="32" customHeight="1">
      <c r="A4" s="24" t="s">
        <v>20</v>
      </c>
      <c s="25" t="s">
        <v>29</v>
      </c>
      <c s="27" t="s">
        <v>1448</v>
      </c>
      <c r="E4" s="26" t="s">
        <v>1449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COUNTIFS(L8:L277,"=0",A8:A277,"P")+COUNTIFS(L8:L277,"",A8:A277,"P")+SUM(Q8:Q277)</f>
      </c>
    </row>
    <row r="8" spans="1:13" ht="12.75">
      <c r="A8" t="s">
        <v>45</v>
      </c>
      <c r="C8" s="28" t="s">
        <v>5196</v>
      </c>
      <c r="E8" s="30" t="s">
        <v>5195</v>
      </c>
      <c r="J8" s="29">
        <f>0+J9+J14+J19+J44+J113+J150+J239+J244</f>
      </c>
      <c s="29">
        <f>0+K9+K14+K19+K44+K113+K150+K239+K244</f>
      </c>
      <c s="29">
        <f>0+L9+L14+L19+L44+L113+L150+L239+L244</f>
      </c>
      <c s="29">
        <f>0+M9+M14+M19+M44+M113+M150+M239+M244</f>
      </c>
    </row>
    <row r="9" spans="1:13" ht="12.75">
      <c r="A9" t="s">
        <v>47</v>
      </c>
      <c r="C9" s="31" t="s">
        <v>48</v>
      </c>
      <c r="E9" s="33" t="s">
        <v>178</v>
      </c>
      <c r="J9" s="32">
        <f>0</f>
      </c>
      <c s="32">
        <f>0</f>
      </c>
      <c s="32">
        <f>0+L10</f>
      </c>
      <c s="32">
        <f>0+M10</f>
      </c>
    </row>
    <row r="10" spans="1:16" ht="12.75">
      <c r="A10" t="s">
        <v>50</v>
      </c>
      <c s="34" t="s">
        <v>62</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58</v>
      </c>
    </row>
    <row r="13" spans="1:5" ht="12.75">
      <c r="A13" t="s">
        <v>59</v>
      </c>
      <c r="E13" s="39" t="s">
        <v>5</v>
      </c>
    </row>
    <row r="14" spans="1:13" ht="12.75">
      <c r="A14" t="s">
        <v>47</v>
      </c>
      <c r="C14" s="31" t="s">
        <v>107</v>
      </c>
      <c r="E14" s="33" t="s">
        <v>4413</v>
      </c>
      <c r="J14" s="32">
        <f>0</f>
      </c>
      <c s="32">
        <f>0</f>
      </c>
      <c s="32">
        <f>0+L15</f>
      </c>
      <c s="32">
        <f>0+M15</f>
      </c>
    </row>
    <row r="15" spans="1:16" ht="25.5">
      <c r="A15" t="s">
        <v>50</v>
      </c>
      <c s="34" t="s">
        <v>28</v>
      </c>
      <c s="34" t="s">
        <v>5197</v>
      </c>
      <c s="35" t="s">
        <v>5</v>
      </c>
      <c s="6" t="s">
        <v>353</v>
      </c>
      <c s="36" t="s">
        <v>110</v>
      </c>
      <c s="37">
        <v>1</v>
      </c>
      <c s="36">
        <v>0</v>
      </c>
      <c s="36">
        <f>ROUND(G15*H15,6)</f>
      </c>
      <c r="L15" s="38">
        <v>0</v>
      </c>
      <c s="32">
        <f>ROUND(ROUND(L15,2)*ROUND(G15,3),2)</f>
      </c>
      <c s="36" t="s">
        <v>55</v>
      </c>
      <c>
        <f>(M15*21)/100</f>
      </c>
      <c t="s">
        <v>28</v>
      </c>
    </row>
    <row r="16" spans="1:5" ht="38.25">
      <c r="A16" s="35" t="s">
        <v>56</v>
      </c>
      <c r="E16" s="39" t="s">
        <v>354</v>
      </c>
    </row>
    <row r="17" spans="1:5" ht="12.75">
      <c r="A17" s="35" t="s">
        <v>57</v>
      </c>
      <c r="E17" s="40" t="s">
        <v>58</v>
      </c>
    </row>
    <row r="18" spans="1:5" ht="63.75">
      <c r="A18" t="s">
        <v>59</v>
      </c>
      <c r="E18" s="39" t="s">
        <v>355</v>
      </c>
    </row>
    <row r="19" spans="1:13" ht="12.75">
      <c r="A19" t="s">
        <v>47</v>
      </c>
      <c r="C19" s="31" t="s">
        <v>60</v>
      </c>
      <c r="E19" s="33" t="s">
        <v>61</v>
      </c>
      <c r="J19" s="32">
        <f>0</f>
      </c>
      <c s="32">
        <f>0</f>
      </c>
      <c s="32">
        <f>0+L20+L24+L28+L32+L36+L40</f>
      </c>
      <c s="32">
        <f>0+M20+M24+M28+M32+M36+M40</f>
      </c>
    </row>
    <row r="20" spans="1:16" ht="25.5">
      <c r="A20" t="s">
        <v>50</v>
      </c>
      <c s="34" t="s">
        <v>26</v>
      </c>
      <c s="34" t="s">
        <v>63</v>
      </c>
      <c s="35" t="s">
        <v>64</v>
      </c>
      <c s="6" t="s">
        <v>65</v>
      </c>
      <c s="36" t="s">
        <v>66</v>
      </c>
      <c s="37">
        <v>0.3</v>
      </c>
      <c s="36">
        <v>0</v>
      </c>
      <c s="36">
        <f>ROUND(G20*H20,6)</f>
      </c>
      <c r="L20" s="38">
        <v>0</v>
      </c>
      <c s="32">
        <f>ROUND(ROUND(L20,2)*ROUND(G20,3),2)</f>
      </c>
      <c s="36" t="s">
        <v>55</v>
      </c>
      <c>
        <f>(M20*21)/100</f>
      </c>
      <c t="s">
        <v>28</v>
      </c>
    </row>
    <row r="21" spans="1:5" ht="25.5">
      <c r="A21" s="35" t="s">
        <v>56</v>
      </c>
      <c r="E21" s="39" t="s">
        <v>65</v>
      </c>
    </row>
    <row r="22" spans="1:5" ht="25.5">
      <c r="A22" s="35" t="s">
        <v>57</v>
      </c>
      <c r="E22" s="40" t="s">
        <v>5198</v>
      </c>
    </row>
    <row r="23" spans="1:5" ht="102">
      <c r="A23" t="s">
        <v>59</v>
      </c>
      <c r="E23" s="39" t="s">
        <v>68</v>
      </c>
    </row>
    <row r="24" spans="1:16" ht="38.25">
      <c r="A24" t="s">
        <v>50</v>
      </c>
      <c s="34" t="s">
        <v>78</v>
      </c>
      <c s="34" t="s">
        <v>69</v>
      </c>
      <c s="35" t="s">
        <v>70</v>
      </c>
      <c s="6" t="s">
        <v>71</v>
      </c>
      <c s="36" t="s">
        <v>66</v>
      </c>
      <c s="37">
        <v>0.25</v>
      </c>
      <c s="36">
        <v>0</v>
      </c>
      <c s="36">
        <f>ROUND(G24*H24,6)</f>
      </c>
      <c r="L24" s="38">
        <v>0</v>
      </c>
      <c s="32">
        <f>ROUND(ROUND(L24,2)*ROUND(G24,3),2)</f>
      </c>
      <c s="36" t="s">
        <v>55</v>
      </c>
      <c>
        <f>(M24*21)/100</f>
      </c>
      <c t="s">
        <v>28</v>
      </c>
    </row>
    <row r="25" spans="1:5" ht="38.25">
      <c r="A25" s="35" t="s">
        <v>56</v>
      </c>
      <c r="E25" s="39" t="s">
        <v>72</v>
      </c>
    </row>
    <row r="26" spans="1:5" ht="25.5">
      <c r="A26" s="35" t="s">
        <v>57</v>
      </c>
      <c r="E26" s="40" t="s">
        <v>5199</v>
      </c>
    </row>
    <row r="27" spans="1:5" ht="102">
      <c r="A27" t="s">
        <v>59</v>
      </c>
      <c r="E27" s="39" t="s">
        <v>68</v>
      </c>
    </row>
    <row r="28" spans="1:16" ht="25.5">
      <c r="A28" t="s">
        <v>50</v>
      </c>
      <c s="34" t="s">
        <v>83</v>
      </c>
      <c s="34" t="s">
        <v>74</v>
      </c>
      <c s="35" t="s">
        <v>75</v>
      </c>
      <c s="6" t="s">
        <v>76</v>
      </c>
      <c s="36" t="s">
        <v>66</v>
      </c>
      <c s="37">
        <v>0.15</v>
      </c>
      <c s="36">
        <v>0</v>
      </c>
      <c s="36">
        <f>ROUND(G28*H28,6)</f>
      </c>
      <c r="L28" s="38">
        <v>0</v>
      </c>
      <c s="32">
        <f>ROUND(ROUND(L28,2)*ROUND(G28,3),2)</f>
      </c>
      <c s="36" t="s">
        <v>55</v>
      </c>
      <c>
        <f>(M28*21)/100</f>
      </c>
      <c t="s">
        <v>28</v>
      </c>
    </row>
    <row r="29" spans="1:5" ht="25.5">
      <c r="A29" s="35" t="s">
        <v>56</v>
      </c>
      <c r="E29" s="39" t="s">
        <v>76</v>
      </c>
    </row>
    <row r="30" spans="1:5" ht="25.5">
      <c r="A30" s="35" t="s">
        <v>57</v>
      </c>
      <c r="E30" s="40" t="s">
        <v>5200</v>
      </c>
    </row>
    <row r="31" spans="1:5" ht="102">
      <c r="A31" t="s">
        <v>59</v>
      </c>
      <c r="E31" s="39" t="s">
        <v>68</v>
      </c>
    </row>
    <row r="32" spans="1:16" ht="25.5">
      <c r="A32" t="s">
        <v>50</v>
      </c>
      <c s="34" t="s">
        <v>27</v>
      </c>
      <c s="34" t="s">
        <v>79</v>
      </c>
      <c s="35" t="s">
        <v>80</v>
      </c>
      <c s="6" t="s">
        <v>81</v>
      </c>
      <c s="36" t="s">
        <v>66</v>
      </c>
      <c s="37">
        <v>0.02</v>
      </c>
      <c s="36">
        <v>0</v>
      </c>
      <c s="36">
        <f>ROUND(G32*H32,6)</f>
      </c>
      <c r="L32" s="38">
        <v>0</v>
      </c>
      <c s="32">
        <f>ROUND(ROUND(L32,2)*ROUND(G32,3),2)</f>
      </c>
      <c s="36" t="s">
        <v>55</v>
      </c>
      <c>
        <f>(M32*21)/100</f>
      </c>
      <c t="s">
        <v>28</v>
      </c>
    </row>
    <row r="33" spans="1:5" ht="25.5">
      <c r="A33" s="35" t="s">
        <v>56</v>
      </c>
      <c r="E33" s="39" t="s">
        <v>81</v>
      </c>
    </row>
    <row r="34" spans="1:5" ht="25.5">
      <c r="A34" s="35" t="s">
        <v>57</v>
      </c>
      <c r="E34" s="40" t="s">
        <v>5201</v>
      </c>
    </row>
    <row r="35" spans="1:5" ht="102">
      <c r="A35" t="s">
        <v>59</v>
      </c>
      <c r="E35" s="39" t="s">
        <v>68</v>
      </c>
    </row>
    <row r="36" spans="1:16" ht="25.5">
      <c r="A36" t="s">
        <v>50</v>
      </c>
      <c s="34" t="s">
        <v>92</v>
      </c>
      <c s="34" t="s">
        <v>84</v>
      </c>
      <c s="35" t="s">
        <v>85</v>
      </c>
      <c s="6" t="s">
        <v>86</v>
      </c>
      <c s="36" t="s">
        <v>66</v>
      </c>
      <c s="37">
        <v>0.05</v>
      </c>
      <c s="36">
        <v>0</v>
      </c>
      <c s="36">
        <f>ROUND(G36*H36,6)</f>
      </c>
      <c r="L36" s="38">
        <v>0</v>
      </c>
      <c s="32">
        <f>ROUND(ROUND(L36,2)*ROUND(G36,3),2)</f>
      </c>
      <c s="36" t="s">
        <v>55</v>
      </c>
      <c>
        <f>(M36*21)/100</f>
      </c>
      <c t="s">
        <v>28</v>
      </c>
    </row>
    <row r="37" spans="1:5" ht="25.5">
      <c r="A37" s="35" t="s">
        <v>56</v>
      </c>
      <c r="E37" s="39" t="s">
        <v>86</v>
      </c>
    </row>
    <row r="38" spans="1:5" ht="25.5">
      <c r="A38" s="35" t="s">
        <v>57</v>
      </c>
      <c r="E38" s="40" t="s">
        <v>5202</v>
      </c>
    </row>
    <row r="39" spans="1:5" ht="102">
      <c r="A39" t="s">
        <v>59</v>
      </c>
      <c r="E39" s="39" t="s">
        <v>68</v>
      </c>
    </row>
    <row r="40" spans="1:16" ht="25.5">
      <c r="A40" t="s">
        <v>50</v>
      </c>
      <c s="34" t="s">
        <v>48</v>
      </c>
      <c s="34" t="s">
        <v>93</v>
      </c>
      <c s="35" t="s">
        <v>94</v>
      </c>
      <c s="6" t="s">
        <v>95</v>
      </c>
      <c s="36" t="s">
        <v>66</v>
      </c>
      <c s="37">
        <v>0.1</v>
      </c>
      <c s="36">
        <v>0</v>
      </c>
      <c s="36">
        <f>ROUND(G40*H40,6)</f>
      </c>
      <c r="L40" s="38">
        <v>0</v>
      </c>
      <c s="32">
        <f>ROUND(ROUND(L40,2)*ROUND(G40,3),2)</f>
      </c>
      <c s="36" t="s">
        <v>55</v>
      </c>
      <c>
        <f>(M40*21)/100</f>
      </c>
      <c t="s">
        <v>28</v>
      </c>
    </row>
    <row r="41" spans="1:5" ht="25.5">
      <c r="A41" s="35" t="s">
        <v>56</v>
      </c>
      <c r="E41" s="39" t="s">
        <v>95</v>
      </c>
    </row>
    <row r="42" spans="1:5" ht="25.5">
      <c r="A42" s="35" t="s">
        <v>57</v>
      </c>
      <c r="E42" s="40" t="s">
        <v>5203</v>
      </c>
    </row>
    <row r="43" spans="1:5" ht="102">
      <c r="A43" t="s">
        <v>59</v>
      </c>
      <c r="E43" s="39" t="s">
        <v>68</v>
      </c>
    </row>
    <row r="44" spans="1:13" ht="12.75">
      <c r="A44" t="s">
        <v>47</v>
      </c>
      <c r="C44" s="31" t="s">
        <v>1066</v>
      </c>
      <c r="E44" s="33" t="s">
        <v>5204</v>
      </c>
      <c r="J44" s="32">
        <f>0</f>
      </c>
      <c s="32">
        <f>0</f>
      </c>
      <c s="32">
        <f>0+L45+L49+L53+L57+L61+L65+L69+L73+L77+L81+L85+L89+L93+L97+L101+L105+L109</f>
      </c>
      <c s="32">
        <f>0+M45+M49+M53+M57+M61+M65+M69+M73+M77+M81+M85+M89+M93+M97+M101+M105+M109</f>
      </c>
    </row>
    <row r="45" spans="1:16" ht="12.75">
      <c r="A45" t="s">
        <v>50</v>
      </c>
      <c s="34" t="s">
        <v>107</v>
      </c>
      <c s="34" t="s">
        <v>5205</v>
      </c>
      <c s="35" t="s">
        <v>5</v>
      </c>
      <c s="6" t="s">
        <v>5206</v>
      </c>
      <c s="36" t="s">
        <v>110</v>
      </c>
      <c s="37">
        <v>1</v>
      </c>
      <c s="36">
        <v>0</v>
      </c>
      <c s="36">
        <f>ROUND(G45*H45,6)</f>
      </c>
      <c r="L45" s="38">
        <v>0</v>
      </c>
      <c s="32">
        <f>ROUND(ROUND(L45,2)*ROUND(G45,3),2)</f>
      </c>
      <c s="36" t="s">
        <v>55</v>
      </c>
      <c>
        <f>(M45*21)/100</f>
      </c>
      <c t="s">
        <v>28</v>
      </c>
    </row>
    <row r="46" spans="1:5" ht="12.75">
      <c r="A46" s="35" t="s">
        <v>56</v>
      </c>
      <c r="E46" s="39" t="s">
        <v>5206</v>
      </c>
    </row>
    <row r="47" spans="1:5" ht="12.75">
      <c r="A47" s="35" t="s">
        <v>57</v>
      </c>
      <c r="E47" s="40" t="s">
        <v>58</v>
      </c>
    </row>
    <row r="48" spans="1:5" ht="102">
      <c r="A48" t="s">
        <v>59</v>
      </c>
      <c r="E48" s="39" t="s">
        <v>5207</v>
      </c>
    </row>
    <row r="49" spans="1:16" ht="12.75">
      <c r="A49" t="s">
        <v>50</v>
      </c>
      <c s="34" t="s">
        <v>113</v>
      </c>
      <c s="34" t="s">
        <v>5208</v>
      </c>
      <c s="35" t="s">
        <v>5</v>
      </c>
      <c s="6" t="s">
        <v>5209</v>
      </c>
      <c s="36" t="s">
        <v>110</v>
      </c>
      <c s="37">
        <v>14</v>
      </c>
      <c s="36">
        <v>0</v>
      </c>
      <c s="36">
        <f>ROUND(G49*H49,6)</f>
      </c>
      <c r="L49" s="38">
        <v>0</v>
      </c>
      <c s="32">
        <f>ROUND(ROUND(L49,2)*ROUND(G49,3),2)</f>
      </c>
      <c s="36" t="s">
        <v>55</v>
      </c>
      <c>
        <f>(M49*21)/100</f>
      </c>
      <c t="s">
        <v>28</v>
      </c>
    </row>
    <row r="50" spans="1:5" ht="12.75">
      <c r="A50" s="35" t="s">
        <v>56</v>
      </c>
      <c r="E50" s="39" t="s">
        <v>5209</v>
      </c>
    </row>
    <row r="51" spans="1:5" ht="12.75">
      <c r="A51" s="35" t="s">
        <v>57</v>
      </c>
      <c r="E51" s="40" t="s">
        <v>1086</v>
      </c>
    </row>
    <row r="52" spans="1:5" ht="140.25">
      <c r="A52" t="s">
        <v>59</v>
      </c>
      <c r="E52" s="39" t="s">
        <v>5210</v>
      </c>
    </row>
    <row r="53" spans="1:16" ht="12.75">
      <c r="A53" t="s">
        <v>50</v>
      </c>
      <c s="34" t="s">
        <v>117</v>
      </c>
      <c s="34" t="s">
        <v>5211</v>
      </c>
      <c s="35" t="s">
        <v>5</v>
      </c>
      <c s="6" t="s">
        <v>5212</v>
      </c>
      <c s="36" t="s">
        <v>110</v>
      </c>
      <c s="37">
        <v>7</v>
      </c>
      <c s="36">
        <v>0</v>
      </c>
      <c s="36">
        <f>ROUND(G53*H53,6)</f>
      </c>
      <c r="L53" s="38">
        <v>0</v>
      </c>
      <c s="32">
        <f>ROUND(ROUND(L53,2)*ROUND(G53,3),2)</f>
      </c>
      <c s="36" t="s">
        <v>55</v>
      </c>
      <c>
        <f>(M53*21)/100</f>
      </c>
      <c t="s">
        <v>28</v>
      </c>
    </row>
    <row r="54" spans="1:5" ht="12.75">
      <c r="A54" s="35" t="s">
        <v>56</v>
      </c>
      <c r="E54" s="39" t="s">
        <v>5212</v>
      </c>
    </row>
    <row r="55" spans="1:5" ht="12.75">
      <c r="A55" s="35" t="s">
        <v>57</v>
      </c>
      <c r="E55" s="40" t="s">
        <v>216</v>
      </c>
    </row>
    <row r="56" spans="1:5" ht="140.25">
      <c r="A56" t="s">
        <v>59</v>
      </c>
      <c r="E56" s="39" t="s">
        <v>5210</v>
      </c>
    </row>
    <row r="57" spans="1:16" ht="12.75">
      <c r="A57" t="s">
        <v>50</v>
      </c>
      <c s="34" t="s">
        <v>121</v>
      </c>
      <c s="34" t="s">
        <v>5213</v>
      </c>
      <c s="35" t="s">
        <v>5</v>
      </c>
      <c s="6" t="s">
        <v>5214</v>
      </c>
      <c s="36" t="s">
        <v>110</v>
      </c>
      <c s="37">
        <v>21</v>
      </c>
      <c s="36">
        <v>0</v>
      </c>
      <c s="36">
        <f>ROUND(G57*H57,6)</f>
      </c>
      <c r="L57" s="38">
        <v>0</v>
      </c>
      <c s="32">
        <f>ROUND(ROUND(L57,2)*ROUND(G57,3),2)</f>
      </c>
      <c s="36" t="s">
        <v>55</v>
      </c>
      <c>
        <f>(M57*21)/100</f>
      </c>
      <c t="s">
        <v>28</v>
      </c>
    </row>
    <row r="58" spans="1:5" ht="12.75">
      <c r="A58" s="35" t="s">
        <v>56</v>
      </c>
      <c r="E58" s="39" t="s">
        <v>5214</v>
      </c>
    </row>
    <row r="59" spans="1:5" ht="12.75">
      <c r="A59" s="35" t="s">
        <v>57</v>
      </c>
      <c r="E59" s="40" t="s">
        <v>5215</v>
      </c>
    </row>
    <row r="60" spans="1:5" ht="140.25">
      <c r="A60" t="s">
        <v>59</v>
      </c>
      <c r="E60" s="39" t="s">
        <v>5210</v>
      </c>
    </row>
    <row r="61" spans="1:16" ht="12.75">
      <c r="A61" t="s">
        <v>50</v>
      </c>
      <c s="34" t="s">
        <v>125</v>
      </c>
      <c s="34" t="s">
        <v>5216</v>
      </c>
      <c s="35" t="s">
        <v>5</v>
      </c>
      <c s="6" t="s">
        <v>5217</v>
      </c>
      <c s="36" t="s">
        <v>110</v>
      </c>
      <c s="37">
        <v>1</v>
      </c>
      <c s="36">
        <v>0</v>
      </c>
      <c s="36">
        <f>ROUND(G61*H61,6)</f>
      </c>
      <c r="L61" s="38">
        <v>0</v>
      </c>
      <c s="32">
        <f>ROUND(ROUND(L61,2)*ROUND(G61,3),2)</f>
      </c>
      <c s="36" t="s">
        <v>55</v>
      </c>
      <c>
        <f>(M61*21)/100</f>
      </c>
      <c t="s">
        <v>28</v>
      </c>
    </row>
    <row r="62" spans="1:5" ht="12.75">
      <c r="A62" s="35" t="s">
        <v>56</v>
      </c>
      <c r="E62" s="39" t="s">
        <v>5217</v>
      </c>
    </row>
    <row r="63" spans="1:5" ht="12.75">
      <c r="A63" s="35" t="s">
        <v>57</v>
      </c>
      <c r="E63" s="40" t="s">
        <v>58</v>
      </c>
    </row>
    <row r="64" spans="1:5" ht="178.5">
      <c r="A64" t="s">
        <v>59</v>
      </c>
      <c r="E64" s="39" t="s">
        <v>5218</v>
      </c>
    </row>
    <row r="65" spans="1:16" ht="12.75">
      <c r="A65" t="s">
        <v>50</v>
      </c>
      <c s="34" t="s">
        <v>130</v>
      </c>
      <c s="34" t="s">
        <v>5219</v>
      </c>
      <c s="35" t="s">
        <v>5</v>
      </c>
      <c s="6" t="s">
        <v>5220</v>
      </c>
      <c s="36" t="s">
        <v>110</v>
      </c>
      <c s="37">
        <v>1</v>
      </c>
      <c s="36">
        <v>0</v>
      </c>
      <c s="36">
        <f>ROUND(G65*H65,6)</f>
      </c>
      <c r="L65" s="38">
        <v>0</v>
      </c>
      <c s="32">
        <f>ROUND(ROUND(L65,2)*ROUND(G65,3),2)</f>
      </c>
      <c s="36" t="s">
        <v>55</v>
      </c>
      <c>
        <f>(M65*21)/100</f>
      </c>
      <c t="s">
        <v>28</v>
      </c>
    </row>
    <row r="66" spans="1:5" ht="12.75">
      <c r="A66" s="35" t="s">
        <v>56</v>
      </c>
      <c r="E66" s="39" t="s">
        <v>5220</v>
      </c>
    </row>
    <row r="67" spans="1:5" ht="12.75">
      <c r="A67" s="35" t="s">
        <v>57</v>
      </c>
      <c r="E67" s="40" t="s">
        <v>58</v>
      </c>
    </row>
    <row r="68" spans="1:5" ht="178.5">
      <c r="A68" t="s">
        <v>59</v>
      </c>
      <c r="E68" s="39" t="s">
        <v>5221</v>
      </c>
    </row>
    <row r="69" spans="1:16" ht="25.5">
      <c r="A69" t="s">
        <v>50</v>
      </c>
      <c s="34" t="s">
        <v>134</v>
      </c>
      <c s="34" t="s">
        <v>5222</v>
      </c>
      <c s="35" t="s">
        <v>5</v>
      </c>
      <c s="6" t="s">
        <v>5223</v>
      </c>
      <c s="36" t="s">
        <v>110</v>
      </c>
      <c s="37">
        <v>5</v>
      </c>
      <c s="36">
        <v>0</v>
      </c>
      <c s="36">
        <f>ROUND(G69*H69,6)</f>
      </c>
      <c r="L69" s="38">
        <v>0</v>
      </c>
      <c s="32">
        <f>ROUND(ROUND(L69,2)*ROUND(G69,3),2)</f>
      </c>
      <c s="36" t="s">
        <v>55</v>
      </c>
      <c>
        <f>(M69*21)/100</f>
      </c>
      <c t="s">
        <v>28</v>
      </c>
    </row>
    <row r="70" spans="1:5" ht="25.5">
      <c r="A70" s="35" t="s">
        <v>56</v>
      </c>
      <c r="E70" s="39" t="s">
        <v>5223</v>
      </c>
    </row>
    <row r="71" spans="1:5" ht="12.75">
      <c r="A71" s="35" t="s">
        <v>57</v>
      </c>
      <c r="E71" s="40" t="s">
        <v>220</v>
      </c>
    </row>
    <row r="72" spans="1:5" ht="140.25">
      <c r="A72" t="s">
        <v>59</v>
      </c>
      <c r="E72" s="39" t="s">
        <v>5224</v>
      </c>
    </row>
    <row r="73" spans="1:16" ht="12.75">
      <c r="A73" t="s">
        <v>50</v>
      </c>
      <c s="34" t="s">
        <v>137</v>
      </c>
      <c s="34" t="s">
        <v>5225</v>
      </c>
      <c s="35" t="s">
        <v>5</v>
      </c>
      <c s="6" t="s">
        <v>5226</v>
      </c>
      <c s="36" t="s">
        <v>110</v>
      </c>
      <c s="37">
        <v>5</v>
      </c>
      <c s="36">
        <v>0</v>
      </c>
      <c s="36">
        <f>ROUND(G73*H73,6)</f>
      </c>
      <c r="L73" s="38">
        <v>0</v>
      </c>
      <c s="32">
        <f>ROUND(ROUND(L73,2)*ROUND(G73,3),2)</f>
      </c>
      <c s="36" t="s">
        <v>55</v>
      </c>
      <c>
        <f>(M73*21)/100</f>
      </c>
      <c t="s">
        <v>28</v>
      </c>
    </row>
    <row r="74" spans="1:5" ht="12.75">
      <c r="A74" s="35" t="s">
        <v>56</v>
      </c>
      <c r="E74" s="39" t="s">
        <v>5226</v>
      </c>
    </row>
    <row r="75" spans="1:5" ht="12.75">
      <c r="A75" s="35" t="s">
        <v>57</v>
      </c>
      <c r="E75" s="40" t="s">
        <v>220</v>
      </c>
    </row>
    <row r="76" spans="1:5" ht="140.25">
      <c r="A76" t="s">
        <v>59</v>
      </c>
      <c r="E76" s="39" t="s">
        <v>5227</v>
      </c>
    </row>
    <row r="77" spans="1:16" ht="25.5">
      <c r="A77" t="s">
        <v>50</v>
      </c>
      <c s="34" t="s">
        <v>140</v>
      </c>
      <c s="34" t="s">
        <v>5228</v>
      </c>
      <c s="35" t="s">
        <v>5</v>
      </c>
      <c s="6" t="s">
        <v>5229</v>
      </c>
      <c s="36" t="s">
        <v>110</v>
      </c>
      <c s="37">
        <v>1</v>
      </c>
      <c s="36">
        <v>0</v>
      </c>
      <c s="36">
        <f>ROUND(G77*H77,6)</f>
      </c>
      <c r="L77" s="38">
        <v>0</v>
      </c>
      <c s="32">
        <f>ROUND(ROUND(L77,2)*ROUND(G77,3),2)</f>
      </c>
      <c s="36" t="s">
        <v>55</v>
      </c>
      <c>
        <f>(M77*21)/100</f>
      </c>
      <c t="s">
        <v>28</v>
      </c>
    </row>
    <row r="78" spans="1:5" ht="25.5">
      <c r="A78" s="35" t="s">
        <v>56</v>
      </c>
      <c r="E78" s="39" t="s">
        <v>5229</v>
      </c>
    </row>
    <row r="79" spans="1:5" ht="12.75">
      <c r="A79" s="35" t="s">
        <v>57</v>
      </c>
      <c r="E79" s="40" t="s">
        <v>58</v>
      </c>
    </row>
    <row r="80" spans="1:5" ht="140.25">
      <c r="A80" t="s">
        <v>59</v>
      </c>
      <c r="E80" s="39" t="s">
        <v>5230</v>
      </c>
    </row>
    <row r="81" spans="1:16" ht="25.5">
      <c r="A81" t="s">
        <v>50</v>
      </c>
      <c s="34" t="s">
        <v>143</v>
      </c>
      <c s="34" t="s">
        <v>5231</v>
      </c>
      <c s="35" t="s">
        <v>5</v>
      </c>
      <c s="6" t="s">
        <v>5232</v>
      </c>
      <c s="36" t="s">
        <v>110</v>
      </c>
      <c s="37">
        <v>1</v>
      </c>
      <c s="36">
        <v>0</v>
      </c>
      <c s="36">
        <f>ROUND(G81*H81,6)</f>
      </c>
      <c r="L81" s="38">
        <v>0</v>
      </c>
      <c s="32">
        <f>ROUND(ROUND(L81,2)*ROUND(G81,3),2)</f>
      </c>
      <c s="36" t="s">
        <v>55</v>
      </c>
      <c>
        <f>(M81*21)/100</f>
      </c>
      <c t="s">
        <v>28</v>
      </c>
    </row>
    <row r="82" spans="1:5" ht="25.5">
      <c r="A82" s="35" t="s">
        <v>56</v>
      </c>
      <c r="E82" s="39" t="s">
        <v>5232</v>
      </c>
    </row>
    <row r="83" spans="1:5" ht="12.75">
      <c r="A83" s="35" t="s">
        <v>57</v>
      </c>
      <c r="E83" s="40" t="s">
        <v>58</v>
      </c>
    </row>
    <row r="84" spans="1:5" ht="140.25">
      <c r="A84" t="s">
        <v>59</v>
      </c>
      <c r="E84" s="39" t="s">
        <v>5230</v>
      </c>
    </row>
    <row r="85" spans="1:16" ht="12.75">
      <c r="A85" t="s">
        <v>50</v>
      </c>
      <c s="34" t="s">
        <v>146</v>
      </c>
      <c s="34" t="s">
        <v>5233</v>
      </c>
      <c s="35" t="s">
        <v>5</v>
      </c>
      <c s="6" t="s">
        <v>5234</v>
      </c>
      <c s="36" t="s">
        <v>110</v>
      </c>
      <c s="37">
        <v>1</v>
      </c>
      <c s="36">
        <v>0</v>
      </c>
      <c s="36">
        <f>ROUND(G85*H85,6)</f>
      </c>
      <c r="L85" s="38">
        <v>0</v>
      </c>
      <c s="32">
        <f>ROUND(ROUND(L85,2)*ROUND(G85,3),2)</f>
      </c>
      <c s="36" t="s">
        <v>55</v>
      </c>
      <c>
        <f>(M85*21)/100</f>
      </c>
      <c t="s">
        <v>28</v>
      </c>
    </row>
    <row r="86" spans="1:5" ht="12.75">
      <c r="A86" s="35" t="s">
        <v>56</v>
      </c>
      <c r="E86" s="39" t="s">
        <v>5234</v>
      </c>
    </row>
    <row r="87" spans="1:5" ht="12.75">
      <c r="A87" s="35" t="s">
        <v>57</v>
      </c>
      <c r="E87" s="40" t="s">
        <v>58</v>
      </c>
    </row>
    <row r="88" spans="1:5" ht="102">
      <c r="A88" t="s">
        <v>59</v>
      </c>
      <c r="E88" s="39" t="s">
        <v>5235</v>
      </c>
    </row>
    <row r="89" spans="1:16" ht="12.75">
      <c r="A89" t="s">
        <v>50</v>
      </c>
      <c s="34" t="s">
        <v>150</v>
      </c>
      <c s="34" t="s">
        <v>5236</v>
      </c>
      <c s="35" t="s">
        <v>5</v>
      </c>
      <c s="6" t="s">
        <v>5237</v>
      </c>
      <c s="36" t="s">
        <v>110</v>
      </c>
      <c s="37">
        <v>1</v>
      </c>
      <c s="36">
        <v>0</v>
      </c>
      <c s="36">
        <f>ROUND(G89*H89,6)</f>
      </c>
      <c r="L89" s="38">
        <v>0</v>
      </c>
      <c s="32">
        <f>ROUND(ROUND(L89,2)*ROUND(G89,3),2)</f>
      </c>
      <c s="36" t="s">
        <v>55</v>
      </c>
      <c>
        <f>(M89*21)/100</f>
      </c>
      <c t="s">
        <v>28</v>
      </c>
    </row>
    <row r="90" spans="1:5" ht="12.75">
      <c r="A90" s="35" t="s">
        <v>56</v>
      </c>
      <c r="E90" s="39" t="s">
        <v>5237</v>
      </c>
    </row>
    <row r="91" spans="1:5" ht="12.75">
      <c r="A91" s="35" t="s">
        <v>57</v>
      </c>
      <c r="E91" s="40" t="s">
        <v>58</v>
      </c>
    </row>
    <row r="92" spans="1:5" ht="102">
      <c r="A92" t="s">
        <v>59</v>
      </c>
      <c r="E92" s="39" t="s">
        <v>5238</v>
      </c>
    </row>
    <row r="93" spans="1:16" ht="12.75">
      <c r="A93" t="s">
        <v>50</v>
      </c>
      <c s="34" t="s">
        <v>154</v>
      </c>
      <c s="34" t="s">
        <v>5239</v>
      </c>
      <c s="35" t="s">
        <v>5</v>
      </c>
      <c s="6" t="s">
        <v>5240</v>
      </c>
      <c s="36" t="s">
        <v>110</v>
      </c>
      <c s="37">
        <v>6</v>
      </c>
      <c s="36">
        <v>0</v>
      </c>
      <c s="36">
        <f>ROUND(G93*H93,6)</f>
      </c>
      <c r="L93" s="38">
        <v>0</v>
      </c>
      <c s="32">
        <f>ROUND(ROUND(L93,2)*ROUND(G93,3),2)</f>
      </c>
      <c s="36" t="s">
        <v>55</v>
      </c>
      <c>
        <f>(M93*21)/100</f>
      </c>
      <c t="s">
        <v>28</v>
      </c>
    </row>
    <row r="94" spans="1:5" ht="12.75">
      <c r="A94" s="35" t="s">
        <v>56</v>
      </c>
      <c r="E94" s="39" t="s">
        <v>5240</v>
      </c>
    </row>
    <row r="95" spans="1:5" ht="12.75">
      <c r="A95" s="35" t="s">
        <v>57</v>
      </c>
      <c r="E95" s="40" t="s">
        <v>241</v>
      </c>
    </row>
    <row r="96" spans="1:5" ht="140.25">
      <c r="A96" t="s">
        <v>59</v>
      </c>
      <c r="E96" s="39" t="s">
        <v>5241</v>
      </c>
    </row>
    <row r="97" spans="1:16" ht="12.75">
      <c r="A97" t="s">
        <v>50</v>
      </c>
      <c s="34" t="s">
        <v>157</v>
      </c>
      <c s="34" t="s">
        <v>5242</v>
      </c>
      <c s="35" t="s">
        <v>5</v>
      </c>
      <c s="6" t="s">
        <v>5243</v>
      </c>
      <c s="36" t="s">
        <v>110</v>
      </c>
      <c s="37">
        <v>1</v>
      </c>
      <c s="36">
        <v>0</v>
      </c>
      <c s="36">
        <f>ROUND(G97*H97,6)</f>
      </c>
      <c r="L97" s="38">
        <v>0</v>
      </c>
      <c s="32">
        <f>ROUND(ROUND(L97,2)*ROUND(G97,3),2)</f>
      </c>
      <c s="36" t="s">
        <v>55</v>
      </c>
      <c>
        <f>(M97*21)/100</f>
      </c>
      <c t="s">
        <v>28</v>
      </c>
    </row>
    <row r="98" spans="1:5" ht="12.75">
      <c r="A98" s="35" t="s">
        <v>56</v>
      </c>
      <c r="E98" s="39" t="s">
        <v>5243</v>
      </c>
    </row>
    <row r="99" spans="1:5" ht="12.75">
      <c r="A99" s="35" t="s">
        <v>57</v>
      </c>
      <c r="E99" s="40" t="s">
        <v>58</v>
      </c>
    </row>
    <row r="100" spans="1:5" ht="102">
      <c r="A100" t="s">
        <v>59</v>
      </c>
      <c r="E100" s="39" t="s">
        <v>5244</v>
      </c>
    </row>
    <row r="101" spans="1:16" ht="25.5">
      <c r="A101" t="s">
        <v>50</v>
      </c>
      <c s="34" t="s">
        <v>160</v>
      </c>
      <c s="34" t="s">
        <v>5245</v>
      </c>
      <c s="35" t="s">
        <v>5</v>
      </c>
      <c s="6" t="s">
        <v>5246</v>
      </c>
      <c s="36" t="s">
        <v>101</v>
      </c>
      <c s="37">
        <v>26</v>
      </c>
      <c s="36">
        <v>0</v>
      </c>
      <c s="36">
        <f>ROUND(G101*H101,6)</f>
      </c>
      <c r="L101" s="38">
        <v>0</v>
      </c>
      <c s="32">
        <f>ROUND(ROUND(L101,2)*ROUND(G101,3),2)</f>
      </c>
      <c s="36" t="s">
        <v>55</v>
      </c>
      <c>
        <f>(M101*21)/100</f>
      </c>
      <c t="s">
        <v>28</v>
      </c>
    </row>
    <row r="102" spans="1:5" ht="25.5">
      <c r="A102" s="35" t="s">
        <v>56</v>
      </c>
      <c r="E102" s="39" t="s">
        <v>5246</v>
      </c>
    </row>
    <row r="103" spans="1:5" ht="12.75">
      <c r="A103" s="35" t="s">
        <v>57</v>
      </c>
      <c r="E103" s="40" t="s">
        <v>1166</v>
      </c>
    </row>
    <row r="104" spans="1:5" ht="12.75">
      <c r="A104" t="s">
        <v>59</v>
      </c>
      <c r="E104" s="39" t="s">
        <v>5</v>
      </c>
    </row>
    <row r="105" spans="1:16" ht="25.5">
      <c r="A105" t="s">
        <v>50</v>
      </c>
      <c s="34" t="s">
        <v>163</v>
      </c>
      <c s="34" t="s">
        <v>5247</v>
      </c>
      <c s="35" t="s">
        <v>5</v>
      </c>
      <c s="6" t="s">
        <v>5248</v>
      </c>
      <c s="36" t="s">
        <v>110</v>
      </c>
      <c s="37">
        <v>1</v>
      </c>
      <c s="36">
        <v>0</v>
      </c>
      <c s="36">
        <f>ROUND(G105*H105,6)</f>
      </c>
      <c r="L105" s="38">
        <v>0</v>
      </c>
      <c s="32">
        <f>ROUND(ROUND(L105,2)*ROUND(G105,3),2)</f>
      </c>
      <c s="36" t="s">
        <v>55</v>
      </c>
      <c>
        <f>(M105*21)/100</f>
      </c>
      <c t="s">
        <v>28</v>
      </c>
    </row>
    <row r="106" spans="1:5" ht="25.5">
      <c r="A106" s="35" t="s">
        <v>56</v>
      </c>
      <c r="E106" s="39" t="s">
        <v>5248</v>
      </c>
    </row>
    <row r="107" spans="1:5" ht="12.75">
      <c r="A107" s="35" t="s">
        <v>57</v>
      </c>
      <c r="E107" s="40" t="s">
        <v>58</v>
      </c>
    </row>
    <row r="108" spans="1:5" ht="178.5">
      <c r="A108" t="s">
        <v>59</v>
      </c>
      <c r="E108" s="39" t="s">
        <v>5249</v>
      </c>
    </row>
    <row r="109" spans="1:16" ht="12.75">
      <c r="A109" t="s">
        <v>50</v>
      </c>
      <c s="34" t="s">
        <v>170</v>
      </c>
      <c s="34" t="s">
        <v>5250</v>
      </c>
      <c s="35" t="s">
        <v>5</v>
      </c>
      <c s="6" t="s">
        <v>5251</v>
      </c>
      <c s="36" t="s">
        <v>110</v>
      </c>
      <c s="37">
        <v>1</v>
      </c>
      <c s="36">
        <v>0</v>
      </c>
      <c s="36">
        <f>ROUND(G109*H109,6)</f>
      </c>
      <c r="L109" s="38">
        <v>0</v>
      </c>
      <c s="32">
        <f>ROUND(ROUND(L109,2)*ROUND(G109,3),2)</f>
      </c>
      <c s="36" t="s">
        <v>55</v>
      </c>
      <c>
        <f>(M109*21)/100</f>
      </c>
      <c t="s">
        <v>28</v>
      </c>
    </row>
    <row r="110" spans="1:5" ht="12.75">
      <c r="A110" s="35" t="s">
        <v>56</v>
      </c>
      <c r="E110" s="39" t="s">
        <v>5251</v>
      </c>
    </row>
    <row r="111" spans="1:5" ht="12.75">
      <c r="A111" s="35" t="s">
        <v>57</v>
      </c>
      <c r="E111" s="40" t="s">
        <v>58</v>
      </c>
    </row>
    <row r="112" spans="1:5" ht="12.75">
      <c r="A112" t="s">
        <v>59</v>
      </c>
      <c r="E112" s="39" t="s">
        <v>5</v>
      </c>
    </row>
    <row r="113" spans="1:13" ht="12.75">
      <c r="A113" t="s">
        <v>47</v>
      </c>
      <c r="C113" s="31" t="s">
        <v>1076</v>
      </c>
      <c r="E113" s="33" t="s">
        <v>5252</v>
      </c>
      <c r="J113" s="32">
        <f>0</f>
      </c>
      <c s="32">
        <f>0</f>
      </c>
      <c s="32">
        <f>0+L114+L118+L122+L126+L130+L134+L138+L142+L146</f>
      </c>
      <c s="32">
        <f>0+M114+M118+M122+M126+M130+M134+M138+M142+M146</f>
      </c>
    </row>
    <row r="114" spans="1:16" ht="12.75">
      <c r="A114" t="s">
        <v>50</v>
      </c>
      <c s="34" t="s">
        <v>51</v>
      </c>
      <c s="34" t="s">
        <v>5253</v>
      </c>
      <c s="35" t="s">
        <v>5</v>
      </c>
      <c s="6" t="s">
        <v>5254</v>
      </c>
      <c s="36" t="s">
        <v>267</v>
      </c>
      <c s="37">
        <v>1598</v>
      </c>
      <c s="36">
        <v>0</v>
      </c>
      <c s="36">
        <f>ROUND(G114*H114,6)</f>
      </c>
      <c r="L114" s="38">
        <v>0</v>
      </c>
      <c s="32">
        <f>ROUND(ROUND(L114,2)*ROUND(G114,3),2)</f>
      </c>
      <c s="36" t="s">
        <v>55</v>
      </c>
      <c>
        <f>(M114*21)/100</f>
      </c>
      <c t="s">
        <v>28</v>
      </c>
    </row>
    <row r="115" spans="1:5" ht="12.75">
      <c r="A115" s="35" t="s">
        <v>56</v>
      </c>
      <c r="E115" s="39" t="s">
        <v>5254</v>
      </c>
    </row>
    <row r="116" spans="1:5" ht="12.75">
      <c r="A116" s="35" t="s">
        <v>57</v>
      </c>
      <c r="E116" s="40" t="s">
        <v>5255</v>
      </c>
    </row>
    <row r="117" spans="1:5" ht="102">
      <c r="A117" t="s">
        <v>59</v>
      </c>
      <c r="E117" s="39" t="s">
        <v>5256</v>
      </c>
    </row>
    <row r="118" spans="1:16" ht="25.5">
      <c r="A118" t="s">
        <v>50</v>
      </c>
      <c s="34" t="s">
        <v>255</v>
      </c>
      <c s="34" t="s">
        <v>5257</v>
      </c>
      <c s="35" t="s">
        <v>5</v>
      </c>
      <c s="6" t="s">
        <v>5258</v>
      </c>
      <c s="36" t="s">
        <v>267</v>
      </c>
      <c s="37">
        <v>1598</v>
      </c>
      <c s="36">
        <v>3E-05</v>
      </c>
      <c s="36">
        <f>ROUND(G118*H118,6)</f>
      </c>
      <c r="L118" s="38">
        <v>0</v>
      </c>
      <c s="32">
        <f>ROUND(ROUND(L118,2)*ROUND(G118,3),2)</f>
      </c>
      <c s="36" t="s">
        <v>294</v>
      </c>
      <c>
        <f>(M118*21)/100</f>
      </c>
      <c t="s">
        <v>28</v>
      </c>
    </row>
    <row r="119" spans="1:5" ht="25.5">
      <c r="A119" s="35" t="s">
        <v>56</v>
      </c>
      <c r="E119" s="39" t="s">
        <v>5258</v>
      </c>
    </row>
    <row r="120" spans="1:5" ht="12.75">
      <c r="A120" s="35" t="s">
        <v>57</v>
      </c>
      <c r="E120" s="40" t="s">
        <v>5255</v>
      </c>
    </row>
    <row r="121" spans="1:5" ht="12.75">
      <c r="A121" t="s">
        <v>59</v>
      </c>
      <c r="E121" s="39" t="s">
        <v>5</v>
      </c>
    </row>
    <row r="122" spans="1:16" ht="12.75">
      <c r="A122" t="s">
        <v>50</v>
      </c>
      <c s="34" t="s">
        <v>260</v>
      </c>
      <c s="34" t="s">
        <v>5259</v>
      </c>
      <c s="35" t="s">
        <v>5</v>
      </c>
      <c s="6" t="s">
        <v>5260</v>
      </c>
      <c s="36" t="s">
        <v>267</v>
      </c>
      <c s="37">
        <v>451</v>
      </c>
      <c s="36">
        <v>0</v>
      </c>
      <c s="36">
        <f>ROUND(G122*H122,6)</f>
      </c>
      <c r="L122" s="38">
        <v>0</v>
      </c>
      <c s="32">
        <f>ROUND(ROUND(L122,2)*ROUND(G122,3),2)</f>
      </c>
      <c s="36" t="s">
        <v>55</v>
      </c>
      <c>
        <f>(M122*21)/100</f>
      </c>
      <c t="s">
        <v>28</v>
      </c>
    </row>
    <row r="123" spans="1:5" ht="12.75">
      <c r="A123" s="35" t="s">
        <v>56</v>
      </c>
      <c r="E123" s="39" t="s">
        <v>5260</v>
      </c>
    </row>
    <row r="124" spans="1:5" ht="12.75">
      <c r="A124" s="35" t="s">
        <v>57</v>
      </c>
      <c r="E124" s="40" t="s">
        <v>5261</v>
      </c>
    </row>
    <row r="125" spans="1:5" ht="102">
      <c r="A125" t="s">
        <v>59</v>
      </c>
      <c r="E125" s="39" t="s">
        <v>5256</v>
      </c>
    </row>
    <row r="126" spans="1:16" ht="25.5">
      <c r="A126" t="s">
        <v>50</v>
      </c>
      <c s="34" t="s">
        <v>264</v>
      </c>
      <c s="34" t="s">
        <v>5262</v>
      </c>
      <c s="35" t="s">
        <v>5</v>
      </c>
      <c s="6" t="s">
        <v>5263</v>
      </c>
      <c s="36" t="s">
        <v>267</v>
      </c>
      <c s="37">
        <v>451</v>
      </c>
      <c s="36">
        <v>7E-05</v>
      </c>
      <c s="36">
        <f>ROUND(G126*H126,6)</f>
      </c>
      <c r="L126" s="38">
        <v>0</v>
      </c>
      <c s="32">
        <f>ROUND(ROUND(L126,2)*ROUND(G126,3),2)</f>
      </c>
      <c s="36" t="s">
        <v>294</v>
      </c>
      <c>
        <f>(M126*21)/100</f>
      </c>
      <c t="s">
        <v>28</v>
      </c>
    </row>
    <row r="127" spans="1:5" ht="25.5">
      <c r="A127" s="35" t="s">
        <v>56</v>
      </c>
      <c r="E127" s="39" t="s">
        <v>5263</v>
      </c>
    </row>
    <row r="128" spans="1:5" ht="12.75">
      <c r="A128" s="35" t="s">
        <v>57</v>
      </c>
      <c r="E128" s="40" t="s">
        <v>5261</v>
      </c>
    </row>
    <row r="129" spans="1:5" ht="12.75">
      <c r="A129" t="s">
        <v>59</v>
      </c>
      <c r="E129" s="39" t="s">
        <v>5</v>
      </c>
    </row>
    <row r="130" spans="1:16" ht="12.75">
      <c r="A130" t="s">
        <v>50</v>
      </c>
      <c s="34" t="s">
        <v>270</v>
      </c>
      <c s="34" t="s">
        <v>5264</v>
      </c>
      <c s="35" t="s">
        <v>5</v>
      </c>
      <c s="6" t="s">
        <v>5265</v>
      </c>
      <c s="36" t="s">
        <v>267</v>
      </c>
      <c s="37">
        <v>382</v>
      </c>
      <c s="36">
        <v>0</v>
      </c>
      <c s="36">
        <f>ROUND(G130*H130,6)</f>
      </c>
      <c r="L130" s="38">
        <v>0</v>
      </c>
      <c s="32">
        <f>ROUND(ROUND(L130,2)*ROUND(G130,3),2)</f>
      </c>
      <c s="36" t="s">
        <v>55</v>
      </c>
      <c>
        <f>(M130*21)/100</f>
      </c>
      <c t="s">
        <v>28</v>
      </c>
    </row>
    <row r="131" spans="1:5" ht="12.75">
      <c r="A131" s="35" t="s">
        <v>56</v>
      </c>
      <c r="E131" s="39" t="s">
        <v>5265</v>
      </c>
    </row>
    <row r="132" spans="1:5" ht="12.75">
      <c r="A132" s="35" t="s">
        <v>57</v>
      </c>
      <c r="E132" s="40" t="s">
        <v>5266</v>
      </c>
    </row>
    <row r="133" spans="1:5" ht="102">
      <c r="A133" t="s">
        <v>59</v>
      </c>
      <c r="E133" s="39" t="s">
        <v>5256</v>
      </c>
    </row>
    <row r="134" spans="1:16" ht="12.75">
      <c r="A134" t="s">
        <v>50</v>
      </c>
      <c s="34" t="s">
        <v>275</v>
      </c>
      <c s="34" t="s">
        <v>5267</v>
      </c>
      <c s="35" t="s">
        <v>5</v>
      </c>
      <c s="6" t="s">
        <v>5268</v>
      </c>
      <c s="36" t="s">
        <v>267</v>
      </c>
      <c s="37">
        <v>382</v>
      </c>
      <c s="36">
        <v>0.00012</v>
      </c>
      <c s="36">
        <f>ROUND(G134*H134,6)</f>
      </c>
      <c r="L134" s="38">
        <v>0</v>
      </c>
      <c s="32">
        <f>ROUND(ROUND(L134,2)*ROUND(G134,3),2)</f>
      </c>
      <c s="36" t="s">
        <v>294</v>
      </c>
      <c>
        <f>(M134*21)/100</f>
      </c>
      <c t="s">
        <v>28</v>
      </c>
    </row>
    <row r="135" spans="1:5" ht="12.75">
      <c r="A135" s="35" t="s">
        <v>56</v>
      </c>
      <c r="E135" s="39" t="s">
        <v>5268</v>
      </c>
    </row>
    <row r="136" spans="1:5" ht="12.75">
      <c r="A136" s="35" t="s">
        <v>57</v>
      </c>
      <c r="E136" s="40" t="s">
        <v>5266</v>
      </c>
    </row>
    <row r="137" spans="1:5" ht="12.75">
      <c r="A137" t="s">
        <v>59</v>
      </c>
      <c r="E137" s="39" t="s">
        <v>5</v>
      </c>
    </row>
    <row r="138" spans="1:16" ht="12.75">
      <c r="A138" t="s">
        <v>50</v>
      </c>
      <c s="34" t="s">
        <v>279</v>
      </c>
      <c s="34" t="s">
        <v>5269</v>
      </c>
      <c s="35" t="s">
        <v>5</v>
      </c>
      <c s="6" t="s">
        <v>5270</v>
      </c>
      <c s="36" t="s">
        <v>267</v>
      </c>
      <c s="37">
        <v>93</v>
      </c>
      <c s="36">
        <v>0</v>
      </c>
      <c s="36">
        <f>ROUND(G138*H138,6)</f>
      </c>
      <c r="L138" s="38">
        <v>0</v>
      </c>
      <c s="32">
        <f>ROUND(ROUND(L138,2)*ROUND(G138,3),2)</f>
      </c>
      <c s="36" t="s">
        <v>55</v>
      </c>
      <c>
        <f>(M138*21)/100</f>
      </c>
      <c t="s">
        <v>28</v>
      </c>
    </row>
    <row r="139" spans="1:5" ht="12.75">
      <c r="A139" s="35" t="s">
        <v>56</v>
      </c>
      <c r="E139" s="39" t="s">
        <v>5270</v>
      </c>
    </row>
    <row r="140" spans="1:5" ht="12.75">
      <c r="A140" s="35" t="s">
        <v>57</v>
      </c>
      <c r="E140" s="40" t="s">
        <v>5271</v>
      </c>
    </row>
    <row r="141" spans="1:5" ht="102">
      <c r="A141" t="s">
        <v>59</v>
      </c>
      <c r="E141" s="39" t="s">
        <v>5256</v>
      </c>
    </row>
    <row r="142" spans="1:16" ht="25.5">
      <c r="A142" t="s">
        <v>50</v>
      </c>
      <c s="34" t="s">
        <v>284</v>
      </c>
      <c s="34" t="s">
        <v>5272</v>
      </c>
      <c s="35" t="s">
        <v>5</v>
      </c>
      <c s="6" t="s">
        <v>5273</v>
      </c>
      <c s="36" t="s">
        <v>267</v>
      </c>
      <c s="37">
        <v>93</v>
      </c>
      <c s="36">
        <v>9E-05</v>
      </c>
      <c s="36">
        <f>ROUND(G142*H142,6)</f>
      </c>
      <c r="L142" s="38">
        <v>0</v>
      </c>
      <c s="32">
        <f>ROUND(ROUND(L142,2)*ROUND(G142,3),2)</f>
      </c>
      <c s="36" t="s">
        <v>294</v>
      </c>
      <c>
        <f>(M142*21)/100</f>
      </c>
      <c t="s">
        <v>28</v>
      </c>
    </row>
    <row r="143" spans="1:5" ht="25.5">
      <c r="A143" s="35" t="s">
        <v>56</v>
      </c>
      <c r="E143" s="39" t="s">
        <v>5273</v>
      </c>
    </row>
    <row r="144" spans="1:5" ht="12.75">
      <c r="A144" s="35" t="s">
        <v>57</v>
      </c>
      <c r="E144" s="40" t="s">
        <v>5271</v>
      </c>
    </row>
    <row r="145" spans="1:5" ht="12.75">
      <c r="A145" t="s">
        <v>59</v>
      </c>
      <c r="E145" s="39" t="s">
        <v>5</v>
      </c>
    </row>
    <row r="146" spans="1:16" ht="25.5">
      <c r="A146" t="s">
        <v>50</v>
      </c>
      <c s="34" t="s">
        <v>287</v>
      </c>
      <c s="34" t="s">
        <v>5274</v>
      </c>
      <c s="35" t="s">
        <v>5</v>
      </c>
      <c s="6" t="s">
        <v>5275</v>
      </c>
      <c s="36" t="s">
        <v>110</v>
      </c>
      <c s="37">
        <v>1</v>
      </c>
      <c s="36">
        <v>0</v>
      </c>
      <c s="36">
        <f>ROUND(G146*H146,6)</f>
      </c>
      <c r="L146" s="38">
        <v>0</v>
      </c>
      <c s="32">
        <f>ROUND(ROUND(L146,2)*ROUND(G146,3),2)</f>
      </c>
      <c s="36" t="s">
        <v>55</v>
      </c>
      <c>
        <f>(M146*21)/100</f>
      </c>
      <c t="s">
        <v>28</v>
      </c>
    </row>
    <row r="147" spans="1:5" ht="25.5">
      <c r="A147" s="35" t="s">
        <v>56</v>
      </c>
      <c r="E147" s="39" t="s">
        <v>5275</v>
      </c>
    </row>
    <row r="148" spans="1:5" ht="12.75">
      <c r="A148" s="35" t="s">
        <v>57</v>
      </c>
      <c r="E148" s="40" t="s">
        <v>58</v>
      </c>
    </row>
    <row r="149" spans="1:5" ht="12.75">
      <c r="A149" t="s">
        <v>59</v>
      </c>
      <c r="E149" s="39" t="s">
        <v>5</v>
      </c>
    </row>
    <row r="150" spans="1:13" ht="12.75">
      <c r="A150" t="s">
        <v>47</v>
      </c>
      <c r="C150" s="31" t="s">
        <v>1095</v>
      </c>
      <c r="E150" s="33" t="s">
        <v>5276</v>
      </c>
      <c r="J150" s="32">
        <f>0</f>
      </c>
      <c s="32">
        <f>0</f>
      </c>
      <c s="32">
        <f>0+L151+L155+L159+L163+L167+L171+L175+L179+L183+L187+L191+L195+L199+L203+L207+L211+L215+L219+L223+L227+L231+L235</f>
      </c>
      <c s="32">
        <f>0+M151+M155+M159+M163+M167+M171+M175+M179+M183+M187+M191+M195+M199+M203+M207+M211+M215+M219+M223+M227+M231+M235</f>
      </c>
    </row>
    <row r="151" spans="1:16" ht="12.75">
      <c r="A151" t="s">
        <v>50</v>
      </c>
      <c s="34" t="s">
        <v>291</v>
      </c>
      <c s="34" t="s">
        <v>5277</v>
      </c>
      <c s="35" t="s">
        <v>5</v>
      </c>
      <c s="6" t="s">
        <v>5278</v>
      </c>
      <c s="36" t="s">
        <v>110</v>
      </c>
      <c s="37">
        <v>5</v>
      </c>
      <c s="36">
        <v>0</v>
      </c>
      <c s="36">
        <f>ROUND(G151*H151,6)</f>
      </c>
      <c r="L151" s="38">
        <v>0</v>
      </c>
      <c s="32">
        <f>ROUND(ROUND(L151,2)*ROUND(G151,3),2)</f>
      </c>
      <c s="36" t="s">
        <v>55</v>
      </c>
      <c>
        <f>(M151*21)/100</f>
      </c>
      <c t="s">
        <v>28</v>
      </c>
    </row>
    <row r="152" spans="1:5" ht="12.75">
      <c r="A152" s="35" t="s">
        <v>56</v>
      </c>
      <c r="E152" s="39" t="s">
        <v>5278</v>
      </c>
    </row>
    <row r="153" spans="1:5" ht="12.75">
      <c r="A153" s="35" t="s">
        <v>57</v>
      </c>
      <c r="E153" s="40" t="s">
        <v>220</v>
      </c>
    </row>
    <row r="154" spans="1:5" ht="114.75">
      <c r="A154" t="s">
        <v>59</v>
      </c>
      <c r="E154" s="39" t="s">
        <v>5279</v>
      </c>
    </row>
    <row r="155" spans="1:16" ht="12.75">
      <c r="A155" t="s">
        <v>50</v>
      </c>
      <c s="34" t="s">
        <v>295</v>
      </c>
      <c s="34" t="s">
        <v>5280</v>
      </c>
      <c s="35" t="s">
        <v>5</v>
      </c>
      <c s="6" t="s">
        <v>5281</v>
      </c>
      <c s="36" t="s">
        <v>110</v>
      </c>
      <c s="37">
        <v>5</v>
      </c>
      <c s="36">
        <v>0</v>
      </c>
      <c s="36">
        <f>ROUND(G155*H155,6)</f>
      </c>
      <c r="L155" s="38">
        <v>0</v>
      </c>
      <c s="32">
        <f>ROUND(ROUND(L155,2)*ROUND(G155,3),2)</f>
      </c>
      <c s="36" t="s">
        <v>55</v>
      </c>
      <c>
        <f>(M155*21)/100</f>
      </c>
      <c t="s">
        <v>28</v>
      </c>
    </row>
    <row r="156" spans="1:5" ht="12.75">
      <c r="A156" s="35" t="s">
        <v>56</v>
      </c>
      <c r="E156" s="39" t="s">
        <v>5281</v>
      </c>
    </row>
    <row r="157" spans="1:5" ht="12.75">
      <c r="A157" s="35" t="s">
        <v>57</v>
      </c>
      <c r="E157" s="40" t="s">
        <v>220</v>
      </c>
    </row>
    <row r="158" spans="1:5" ht="178.5">
      <c r="A158" t="s">
        <v>59</v>
      </c>
      <c r="E158" s="39" t="s">
        <v>5282</v>
      </c>
    </row>
    <row r="159" spans="1:16" ht="12.75">
      <c r="A159" t="s">
        <v>50</v>
      </c>
      <c s="34" t="s">
        <v>298</v>
      </c>
      <c s="34" t="s">
        <v>5283</v>
      </c>
      <c s="35" t="s">
        <v>5</v>
      </c>
      <c s="6" t="s">
        <v>5284</v>
      </c>
      <c s="36" t="s">
        <v>110</v>
      </c>
      <c s="37">
        <v>2</v>
      </c>
      <c s="36">
        <v>0</v>
      </c>
      <c s="36">
        <f>ROUND(G159*H159,6)</f>
      </c>
      <c r="L159" s="38">
        <v>0</v>
      </c>
      <c s="32">
        <f>ROUND(ROUND(L159,2)*ROUND(G159,3),2)</f>
      </c>
      <c s="36" t="s">
        <v>55</v>
      </c>
      <c>
        <f>(M159*21)/100</f>
      </c>
      <c t="s">
        <v>28</v>
      </c>
    </row>
    <row r="160" spans="1:5" ht="12.75">
      <c r="A160" s="35" t="s">
        <v>56</v>
      </c>
      <c r="E160" s="39" t="s">
        <v>5284</v>
      </c>
    </row>
    <row r="161" spans="1:5" ht="12.75">
      <c r="A161" s="35" t="s">
        <v>57</v>
      </c>
      <c r="E161" s="40" t="s">
        <v>415</v>
      </c>
    </row>
    <row r="162" spans="1:5" ht="63.75">
      <c r="A162" t="s">
        <v>59</v>
      </c>
      <c r="E162" s="39" t="s">
        <v>5285</v>
      </c>
    </row>
    <row r="163" spans="1:16" ht="12.75">
      <c r="A163" t="s">
        <v>50</v>
      </c>
      <c s="34" t="s">
        <v>302</v>
      </c>
      <c s="34" t="s">
        <v>5286</v>
      </c>
      <c s="35" t="s">
        <v>5</v>
      </c>
      <c s="6" t="s">
        <v>5287</v>
      </c>
      <c s="36" t="s">
        <v>110</v>
      </c>
      <c s="37">
        <v>2</v>
      </c>
      <c s="36">
        <v>0</v>
      </c>
      <c s="36">
        <f>ROUND(G163*H163,6)</f>
      </c>
      <c r="L163" s="38">
        <v>0</v>
      </c>
      <c s="32">
        <f>ROUND(ROUND(L163,2)*ROUND(G163,3),2)</f>
      </c>
      <c s="36" t="s">
        <v>55</v>
      </c>
      <c>
        <f>(M163*21)/100</f>
      </c>
      <c t="s">
        <v>28</v>
      </c>
    </row>
    <row r="164" spans="1:5" ht="12.75">
      <c r="A164" s="35" t="s">
        <v>56</v>
      </c>
      <c r="E164" s="39" t="s">
        <v>5287</v>
      </c>
    </row>
    <row r="165" spans="1:5" ht="12.75">
      <c r="A165" s="35" t="s">
        <v>57</v>
      </c>
      <c r="E165" s="40" t="s">
        <v>415</v>
      </c>
    </row>
    <row r="166" spans="1:5" ht="102">
      <c r="A166" t="s">
        <v>59</v>
      </c>
      <c r="E166" s="39" t="s">
        <v>5288</v>
      </c>
    </row>
    <row r="167" spans="1:16" ht="12.75">
      <c r="A167" t="s">
        <v>50</v>
      </c>
      <c s="34" t="s">
        <v>306</v>
      </c>
      <c s="34" t="s">
        <v>5289</v>
      </c>
      <c s="35" t="s">
        <v>5</v>
      </c>
      <c s="6" t="s">
        <v>5290</v>
      </c>
      <c s="36" t="s">
        <v>110</v>
      </c>
      <c s="37">
        <v>2</v>
      </c>
      <c s="36">
        <v>0</v>
      </c>
      <c s="36">
        <f>ROUND(G167*H167,6)</f>
      </c>
      <c r="L167" s="38">
        <v>0</v>
      </c>
      <c s="32">
        <f>ROUND(ROUND(L167,2)*ROUND(G167,3),2)</f>
      </c>
      <c s="36" t="s">
        <v>55</v>
      </c>
      <c>
        <f>(M167*21)/100</f>
      </c>
      <c t="s">
        <v>28</v>
      </c>
    </row>
    <row r="168" spans="1:5" ht="12.75">
      <c r="A168" s="35" t="s">
        <v>56</v>
      </c>
      <c r="E168" s="39" t="s">
        <v>5290</v>
      </c>
    </row>
    <row r="169" spans="1:5" ht="12.75">
      <c r="A169" s="35" t="s">
        <v>57</v>
      </c>
      <c r="E169" s="40" t="s">
        <v>415</v>
      </c>
    </row>
    <row r="170" spans="1:5" ht="63.75">
      <c r="A170" t="s">
        <v>59</v>
      </c>
      <c r="E170" s="39" t="s">
        <v>5285</v>
      </c>
    </row>
    <row r="171" spans="1:16" ht="12.75">
      <c r="A171" t="s">
        <v>50</v>
      </c>
      <c s="34" t="s">
        <v>310</v>
      </c>
      <c s="34" t="s">
        <v>5291</v>
      </c>
      <c s="35" t="s">
        <v>5</v>
      </c>
      <c s="6" t="s">
        <v>5292</v>
      </c>
      <c s="36" t="s">
        <v>110</v>
      </c>
      <c s="37">
        <v>2</v>
      </c>
      <c s="36">
        <v>0</v>
      </c>
      <c s="36">
        <f>ROUND(G171*H171,6)</f>
      </c>
      <c r="L171" s="38">
        <v>0</v>
      </c>
      <c s="32">
        <f>ROUND(ROUND(L171,2)*ROUND(G171,3),2)</f>
      </c>
      <c s="36" t="s">
        <v>55</v>
      </c>
      <c>
        <f>(M171*21)/100</f>
      </c>
      <c t="s">
        <v>28</v>
      </c>
    </row>
    <row r="172" spans="1:5" ht="12.75">
      <c r="A172" s="35" t="s">
        <v>56</v>
      </c>
      <c r="E172" s="39" t="s">
        <v>5292</v>
      </c>
    </row>
    <row r="173" spans="1:5" ht="12.75">
      <c r="A173" s="35" t="s">
        <v>57</v>
      </c>
      <c r="E173" s="40" t="s">
        <v>415</v>
      </c>
    </row>
    <row r="174" spans="1:5" ht="102">
      <c r="A174" t="s">
        <v>59</v>
      </c>
      <c r="E174" s="39" t="s">
        <v>5288</v>
      </c>
    </row>
    <row r="175" spans="1:16" ht="12.75">
      <c r="A175" t="s">
        <v>50</v>
      </c>
      <c s="34" t="s">
        <v>314</v>
      </c>
      <c s="34" t="s">
        <v>5293</v>
      </c>
      <c s="35" t="s">
        <v>5</v>
      </c>
      <c s="6" t="s">
        <v>5294</v>
      </c>
      <c s="36" t="s">
        <v>110</v>
      </c>
      <c s="37">
        <v>1</v>
      </c>
      <c s="36">
        <v>0</v>
      </c>
      <c s="36">
        <f>ROUND(G175*H175,6)</f>
      </c>
      <c r="L175" s="38">
        <v>0</v>
      </c>
      <c s="32">
        <f>ROUND(ROUND(L175,2)*ROUND(G175,3),2)</f>
      </c>
      <c s="36" t="s">
        <v>55</v>
      </c>
      <c>
        <f>(M175*21)/100</f>
      </c>
      <c t="s">
        <v>28</v>
      </c>
    </row>
    <row r="176" spans="1:5" ht="12.75">
      <c r="A176" s="35" t="s">
        <v>56</v>
      </c>
      <c r="E176" s="39" t="s">
        <v>5294</v>
      </c>
    </row>
    <row r="177" spans="1:5" ht="12.75">
      <c r="A177" s="35" t="s">
        <v>57</v>
      </c>
      <c r="E177" s="40" t="s">
        <v>58</v>
      </c>
    </row>
    <row r="178" spans="1:5" ht="63.75">
      <c r="A178" t="s">
        <v>59</v>
      </c>
      <c r="E178" s="39" t="s">
        <v>5295</v>
      </c>
    </row>
    <row r="179" spans="1:16" ht="12.75">
      <c r="A179" t="s">
        <v>50</v>
      </c>
      <c s="34" t="s">
        <v>318</v>
      </c>
      <c s="34" t="s">
        <v>5296</v>
      </c>
      <c s="35" t="s">
        <v>5</v>
      </c>
      <c s="6" t="s">
        <v>5297</v>
      </c>
      <c s="36" t="s">
        <v>110</v>
      </c>
      <c s="37">
        <v>1</v>
      </c>
      <c s="36">
        <v>0</v>
      </c>
      <c s="36">
        <f>ROUND(G179*H179,6)</f>
      </c>
      <c r="L179" s="38">
        <v>0</v>
      </c>
      <c s="32">
        <f>ROUND(ROUND(L179,2)*ROUND(G179,3),2)</f>
      </c>
      <c s="36" t="s">
        <v>55</v>
      </c>
      <c>
        <f>(M179*21)/100</f>
      </c>
      <c t="s">
        <v>28</v>
      </c>
    </row>
    <row r="180" spans="1:5" ht="12.75">
      <c r="A180" s="35" t="s">
        <v>56</v>
      </c>
      <c r="E180" s="39" t="s">
        <v>5297</v>
      </c>
    </row>
    <row r="181" spans="1:5" ht="12.75">
      <c r="A181" s="35" t="s">
        <v>57</v>
      </c>
      <c r="E181" s="40" t="s">
        <v>58</v>
      </c>
    </row>
    <row r="182" spans="1:5" ht="102">
      <c r="A182" t="s">
        <v>59</v>
      </c>
      <c r="E182" s="39" t="s">
        <v>5298</v>
      </c>
    </row>
    <row r="183" spans="1:16" ht="12.75">
      <c r="A183" t="s">
        <v>50</v>
      </c>
      <c s="34" t="s">
        <v>324</v>
      </c>
      <c s="34" t="s">
        <v>5299</v>
      </c>
      <c s="35" t="s">
        <v>5</v>
      </c>
      <c s="6" t="s">
        <v>5300</v>
      </c>
      <c s="36" t="s">
        <v>110</v>
      </c>
      <c s="37">
        <v>1</v>
      </c>
      <c s="36">
        <v>0</v>
      </c>
      <c s="36">
        <f>ROUND(G183*H183,6)</f>
      </c>
      <c r="L183" s="38">
        <v>0</v>
      </c>
      <c s="32">
        <f>ROUND(ROUND(L183,2)*ROUND(G183,3),2)</f>
      </c>
      <c s="36" t="s">
        <v>55</v>
      </c>
      <c>
        <f>(M183*21)/100</f>
      </c>
      <c t="s">
        <v>28</v>
      </c>
    </row>
    <row r="184" spans="1:5" ht="12.75">
      <c r="A184" s="35" t="s">
        <v>56</v>
      </c>
      <c r="E184" s="39" t="s">
        <v>5300</v>
      </c>
    </row>
    <row r="185" spans="1:5" ht="12.75">
      <c r="A185" s="35" t="s">
        <v>57</v>
      </c>
      <c r="E185" s="40" t="s">
        <v>58</v>
      </c>
    </row>
    <row r="186" spans="1:5" ht="63.75">
      <c r="A186" t="s">
        <v>59</v>
      </c>
      <c r="E186" s="39" t="s">
        <v>5295</v>
      </c>
    </row>
    <row r="187" spans="1:16" ht="12.75">
      <c r="A187" t="s">
        <v>50</v>
      </c>
      <c s="34" t="s">
        <v>328</v>
      </c>
      <c s="34" t="s">
        <v>5301</v>
      </c>
      <c s="35" t="s">
        <v>5</v>
      </c>
      <c s="6" t="s">
        <v>5302</v>
      </c>
      <c s="36" t="s">
        <v>110</v>
      </c>
      <c s="37">
        <v>1</v>
      </c>
      <c s="36">
        <v>0</v>
      </c>
      <c s="36">
        <f>ROUND(G187*H187,6)</f>
      </c>
      <c r="L187" s="38">
        <v>0</v>
      </c>
      <c s="32">
        <f>ROUND(ROUND(L187,2)*ROUND(G187,3),2)</f>
      </c>
      <c s="36" t="s">
        <v>55</v>
      </c>
      <c>
        <f>(M187*21)/100</f>
      </c>
      <c t="s">
        <v>28</v>
      </c>
    </row>
    <row r="188" spans="1:5" ht="12.75">
      <c r="A188" s="35" t="s">
        <v>56</v>
      </c>
      <c r="E188" s="39" t="s">
        <v>5302</v>
      </c>
    </row>
    <row r="189" spans="1:5" ht="12.75">
      <c r="A189" s="35" t="s">
        <v>57</v>
      </c>
      <c r="E189" s="40" t="s">
        <v>58</v>
      </c>
    </row>
    <row r="190" spans="1:5" ht="102">
      <c r="A190" t="s">
        <v>59</v>
      </c>
      <c r="E190" s="39" t="s">
        <v>5298</v>
      </c>
    </row>
    <row r="191" spans="1:16" ht="12.75">
      <c r="A191" t="s">
        <v>50</v>
      </c>
      <c s="34" t="s">
        <v>332</v>
      </c>
      <c s="34" t="s">
        <v>5303</v>
      </c>
      <c s="35" t="s">
        <v>5</v>
      </c>
      <c s="6" t="s">
        <v>5304</v>
      </c>
      <c s="36" t="s">
        <v>110</v>
      </c>
      <c s="37">
        <v>6</v>
      </c>
      <c s="36">
        <v>0</v>
      </c>
      <c s="36">
        <f>ROUND(G191*H191,6)</f>
      </c>
      <c r="L191" s="38">
        <v>0</v>
      </c>
      <c s="32">
        <f>ROUND(ROUND(L191,2)*ROUND(G191,3),2)</f>
      </c>
      <c s="36" t="s">
        <v>55</v>
      </c>
      <c>
        <f>(M191*21)/100</f>
      </c>
      <c t="s">
        <v>28</v>
      </c>
    </row>
    <row r="192" spans="1:5" ht="12.75">
      <c r="A192" s="35" t="s">
        <v>56</v>
      </c>
      <c r="E192" s="39" t="s">
        <v>5304</v>
      </c>
    </row>
    <row r="193" spans="1:5" ht="12.75">
      <c r="A193" s="35" t="s">
        <v>57</v>
      </c>
      <c r="E193" s="40" t="s">
        <v>241</v>
      </c>
    </row>
    <row r="194" spans="1:5" ht="63.75">
      <c r="A194" t="s">
        <v>59</v>
      </c>
      <c r="E194" s="39" t="s">
        <v>5305</v>
      </c>
    </row>
    <row r="195" spans="1:16" ht="12.75">
      <c r="A195" t="s">
        <v>50</v>
      </c>
      <c s="34" t="s">
        <v>336</v>
      </c>
      <c s="34" t="s">
        <v>5306</v>
      </c>
      <c s="35" t="s">
        <v>5</v>
      </c>
      <c s="6" t="s">
        <v>5307</v>
      </c>
      <c s="36" t="s">
        <v>110</v>
      </c>
      <c s="37">
        <v>6</v>
      </c>
      <c s="36">
        <v>0</v>
      </c>
      <c s="36">
        <f>ROUND(G195*H195,6)</f>
      </c>
      <c r="L195" s="38">
        <v>0</v>
      </c>
      <c s="32">
        <f>ROUND(ROUND(L195,2)*ROUND(G195,3),2)</f>
      </c>
      <c s="36" t="s">
        <v>55</v>
      </c>
      <c>
        <f>(M195*21)/100</f>
      </c>
      <c t="s">
        <v>28</v>
      </c>
    </row>
    <row r="196" spans="1:5" ht="12.75">
      <c r="A196" s="35" t="s">
        <v>56</v>
      </c>
      <c r="E196" s="39" t="s">
        <v>5307</v>
      </c>
    </row>
    <row r="197" spans="1:5" ht="12.75">
      <c r="A197" s="35" t="s">
        <v>57</v>
      </c>
      <c r="E197" s="40" t="s">
        <v>241</v>
      </c>
    </row>
    <row r="198" spans="1:5" ht="102">
      <c r="A198" t="s">
        <v>59</v>
      </c>
      <c r="E198" s="39" t="s">
        <v>5308</v>
      </c>
    </row>
    <row r="199" spans="1:16" ht="12.75">
      <c r="A199" t="s">
        <v>50</v>
      </c>
      <c s="34" t="s">
        <v>339</v>
      </c>
      <c s="34" t="s">
        <v>5309</v>
      </c>
      <c s="35" t="s">
        <v>5</v>
      </c>
      <c s="6" t="s">
        <v>5310</v>
      </c>
      <c s="36" t="s">
        <v>110</v>
      </c>
      <c s="37">
        <v>6</v>
      </c>
      <c s="36">
        <v>0</v>
      </c>
      <c s="36">
        <f>ROUND(G199*H199,6)</f>
      </c>
      <c r="L199" s="38">
        <v>0</v>
      </c>
      <c s="32">
        <f>ROUND(ROUND(L199,2)*ROUND(G199,3),2)</f>
      </c>
      <c s="36" t="s">
        <v>55</v>
      </c>
      <c>
        <f>(M199*21)/100</f>
      </c>
      <c t="s">
        <v>28</v>
      </c>
    </row>
    <row r="200" spans="1:5" ht="12.75">
      <c r="A200" s="35" t="s">
        <v>56</v>
      </c>
      <c r="E200" s="39" t="s">
        <v>5310</v>
      </c>
    </row>
    <row r="201" spans="1:5" ht="12.75">
      <c r="A201" s="35" t="s">
        <v>57</v>
      </c>
      <c r="E201" s="40" t="s">
        <v>241</v>
      </c>
    </row>
    <row r="202" spans="1:5" ht="38.25">
      <c r="A202" t="s">
        <v>59</v>
      </c>
      <c r="E202" s="39" t="s">
        <v>5311</v>
      </c>
    </row>
    <row r="203" spans="1:16" ht="12.75">
      <c r="A203" t="s">
        <v>50</v>
      </c>
      <c s="34" t="s">
        <v>343</v>
      </c>
      <c s="34" t="s">
        <v>5312</v>
      </c>
      <c s="35" t="s">
        <v>5</v>
      </c>
      <c s="6" t="s">
        <v>5313</v>
      </c>
      <c s="36" t="s">
        <v>110</v>
      </c>
      <c s="37">
        <v>6</v>
      </c>
      <c s="36">
        <v>0</v>
      </c>
      <c s="36">
        <f>ROUND(G203*H203,6)</f>
      </c>
      <c r="L203" s="38">
        <v>0</v>
      </c>
      <c s="32">
        <f>ROUND(ROUND(L203,2)*ROUND(G203,3),2)</f>
      </c>
      <c s="36" t="s">
        <v>55</v>
      </c>
      <c>
        <f>(M203*21)/100</f>
      </c>
      <c t="s">
        <v>28</v>
      </c>
    </row>
    <row r="204" spans="1:5" ht="12.75">
      <c r="A204" s="35" t="s">
        <v>56</v>
      </c>
      <c r="E204" s="39" t="s">
        <v>5313</v>
      </c>
    </row>
    <row r="205" spans="1:5" ht="12.75">
      <c r="A205" s="35" t="s">
        <v>57</v>
      </c>
      <c r="E205" s="40" t="s">
        <v>241</v>
      </c>
    </row>
    <row r="206" spans="1:5" ht="63.75">
      <c r="A206" t="s">
        <v>59</v>
      </c>
      <c r="E206" s="39" t="s">
        <v>5314</v>
      </c>
    </row>
    <row r="207" spans="1:16" ht="38.25">
      <c r="A207" t="s">
        <v>50</v>
      </c>
      <c s="34" t="s">
        <v>347</v>
      </c>
      <c s="34" t="s">
        <v>5315</v>
      </c>
      <c s="35" t="s">
        <v>5</v>
      </c>
      <c s="6" t="s">
        <v>5316</v>
      </c>
      <c s="36" t="s">
        <v>110</v>
      </c>
      <c s="37">
        <v>6</v>
      </c>
      <c s="36">
        <v>0</v>
      </c>
      <c s="36">
        <f>ROUND(G207*H207,6)</f>
      </c>
      <c r="L207" s="38">
        <v>0</v>
      </c>
      <c s="32">
        <f>ROUND(ROUND(L207,2)*ROUND(G207,3),2)</f>
      </c>
      <c s="36" t="s">
        <v>55</v>
      </c>
      <c>
        <f>(M207*21)/100</f>
      </c>
      <c t="s">
        <v>28</v>
      </c>
    </row>
    <row r="208" spans="1:5" ht="63.75">
      <c r="A208" s="35" t="s">
        <v>56</v>
      </c>
      <c r="E208" s="39" t="s">
        <v>5317</v>
      </c>
    </row>
    <row r="209" spans="1:5" ht="12.75">
      <c r="A209" s="35" t="s">
        <v>57</v>
      </c>
      <c r="E209" s="40" t="s">
        <v>241</v>
      </c>
    </row>
    <row r="210" spans="1:5" ht="216.75">
      <c r="A210" t="s">
        <v>59</v>
      </c>
      <c r="E210" s="39" t="s">
        <v>5318</v>
      </c>
    </row>
    <row r="211" spans="1:16" ht="12.75">
      <c r="A211" t="s">
        <v>50</v>
      </c>
      <c s="34" t="s">
        <v>351</v>
      </c>
      <c s="34" t="s">
        <v>5319</v>
      </c>
      <c s="35" t="s">
        <v>5</v>
      </c>
      <c s="6" t="s">
        <v>5320</v>
      </c>
      <c s="36" t="s">
        <v>110</v>
      </c>
      <c s="37">
        <v>7</v>
      </c>
      <c s="36">
        <v>0</v>
      </c>
      <c s="36">
        <f>ROUND(G211*H211,6)</f>
      </c>
      <c r="L211" s="38">
        <v>0</v>
      </c>
      <c s="32">
        <f>ROUND(ROUND(L211,2)*ROUND(G211,3),2)</f>
      </c>
      <c s="36" t="s">
        <v>55</v>
      </c>
      <c>
        <f>(M211*21)/100</f>
      </c>
      <c t="s">
        <v>28</v>
      </c>
    </row>
    <row r="212" spans="1:5" ht="12.75">
      <c r="A212" s="35" t="s">
        <v>56</v>
      </c>
      <c r="E212" s="39" t="s">
        <v>5320</v>
      </c>
    </row>
    <row r="213" spans="1:5" ht="12.75">
      <c r="A213" s="35" t="s">
        <v>57</v>
      </c>
      <c r="E213" s="40" t="s">
        <v>216</v>
      </c>
    </row>
    <row r="214" spans="1:5" ht="63.75">
      <c r="A214" t="s">
        <v>59</v>
      </c>
      <c r="E214" s="39" t="s">
        <v>5305</v>
      </c>
    </row>
    <row r="215" spans="1:16" ht="12.75">
      <c r="A215" t="s">
        <v>50</v>
      </c>
      <c s="34" t="s">
        <v>490</v>
      </c>
      <c s="34" t="s">
        <v>5321</v>
      </c>
      <c s="35" t="s">
        <v>5</v>
      </c>
      <c s="6" t="s">
        <v>5322</v>
      </c>
      <c s="36" t="s">
        <v>110</v>
      </c>
      <c s="37">
        <v>7</v>
      </c>
      <c s="36">
        <v>0</v>
      </c>
      <c s="36">
        <f>ROUND(G215*H215,6)</f>
      </c>
      <c r="L215" s="38">
        <v>0</v>
      </c>
      <c s="32">
        <f>ROUND(ROUND(L215,2)*ROUND(G215,3),2)</f>
      </c>
      <c s="36" t="s">
        <v>55</v>
      </c>
      <c>
        <f>(M215*21)/100</f>
      </c>
      <c t="s">
        <v>28</v>
      </c>
    </row>
    <row r="216" spans="1:5" ht="12.75">
      <c r="A216" s="35" t="s">
        <v>56</v>
      </c>
      <c r="E216" s="39" t="s">
        <v>5322</v>
      </c>
    </row>
    <row r="217" spans="1:5" ht="12.75">
      <c r="A217" s="35" t="s">
        <v>57</v>
      </c>
      <c r="E217" s="40" t="s">
        <v>216</v>
      </c>
    </row>
    <row r="218" spans="1:5" ht="102">
      <c r="A218" t="s">
        <v>59</v>
      </c>
      <c r="E218" s="39" t="s">
        <v>5308</v>
      </c>
    </row>
    <row r="219" spans="1:16" ht="25.5">
      <c r="A219" t="s">
        <v>50</v>
      </c>
      <c s="34" t="s">
        <v>494</v>
      </c>
      <c s="34" t="s">
        <v>5323</v>
      </c>
      <c s="35" t="s">
        <v>5</v>
      </c>
      <c s="6" t="s">
        <v>5324</v>
      </c>
      <c s="36" t="s">
        <v>267</v>
      </c>
      <c s="37">
        <v>1491</v>
      </c>
      <c s="36">
        <v>0</v>
      </c>
      <c s="36">
        <f>ROUND(G219*H219,6)</f>
      </c>
      <c r="L219" s="38">
        <v>0</v>
      </c>
      <c s="32">
        <f>ROUND(ROUND(L219,2)*ROUND(G219,3),2)</f>
      </c>
      <c s="36" t="s">
        <v>55</v>
      </c>
      <c>
        <f>(M219*21)/100</f>
      </c>
      <c t="s">
        <v>28</v>
      </c>
    </row>
    <row r="220" spans="1:5" ht="25.5">
      <c r="A220" s="35" t="s">
        <v>56</v>
      </c>
      <c r="E220" s="39" t="s">
        <v>5324</v>
      </c>
    </row>
    <row r="221" spans="1:5" ht="12.75">
      <c r="A221" s="35" t="s">
        <v>57</v>
      </c>
      <c r="E221" s="40" t="s">
        <v>5325</v>
      </c>
    </row>
    <row r="222" spans="1:5" ht="12.75">
      <c r="A222" t="s">
        <v>59</v>
      </c>
      <c r="E222" s="39" t="s">
        <v>5</v>
      </c>
    </row>
    <row r="223" spans="1:16" ht="25.5">
      <c r="A223" t="s">
        <v>50</v>
      </c>
      <c s="34" t="s">
        <v>498</v>
      </c>
      <c s="34" t="s">
        <v>5326</v>
      </c>
      <c s="35" t="s">
        <v>5</v>
      </c>
      <c s="6" t="s">
        <v>5327</v>
      </c>
      <c s="36" t="s">
        <v>267</v>
      </c>
      <c s="37">
        <v>1491</v>
      </c>
      <c s="36">
        <v>0</v>
      </c>
      <c s="36">
        <f>ROUND(G223*H223,6)</f>
      </c>
      <c r="L223" s="38">
        <v>0</v>
      </c>
      <c s="32">
        <f>ROUND(ROUND(L223,2)*ROUND(G223,3),2)</f>
      </c>
      <c s="36" t="s">
        <v>55</v>
      </c>
      <c>
        <f>(M223*21)/100</f>
      </c>
      <c t="s">
        <v>28</v>
      </c>
    </row>
    <row r="224" spans="1:5" ht="25.5">
      <c r="A224" s="35" t="s">
        <v>56</v>
      </c>
      <c r="E224" s="39" t="s">
        <v>5327</v>
      </c>
    </row>
    <row r="225" spans="1:5" ht="12.75">
      <c r="A225" s="35" t="s">
        <v>57</v>
      </c>
      <c r="E225" s="40" t="s">
        <v>5325</v>
      </c>
    </row>
    <row r="226" spans="1:5" ht="12.75">
      <c r="A226" t="s">
        <v>59</v>
      </c>
      <c r="E226" s="39" t="s">
        <v>5</v>
      </c>
    </row>
    <row r="227" spans="1:16" ht="25.5">
      <c r="A227" t="s">
        <v>50</v>
      </c>
      <c s="34" t="s">
        <v>502</v>
      </c>
      <c s="34" t="s">
        <v>5328</v>
      </c>
      <c s="35" t="s">
        <v>5</v>
      </c>
      <c s="6" t="s">
        <v>5329</v>
      </c>
      <c s="36" t="s">
        <v>267</v>
      </c>
      <c s="37">
        <v>93</v>
      </c>
      <c s="36">
        <v>0</v>
      </c>
      <c s="36">
        <f>ROUND(G227*H227,6)</f>
      </c>
      <c r="L227" s="38">
        <v>0</v>
      </c>
      <c s="32">
        <f>ROUND(ROUND(L227,2)*ROUND(G227,3),2)</f>
      </c>
      <c s="36" t="s">
        <v>55</v>
      </c>
      <c>
        <f>(M227*21)/100</f>
      </c>
      <c t="s">
        <v>28</v>
      </c>
    </row>
    <row r="228" spans="1:5" ht="25.5">
      <c r="A228" s="35" t="s">
        <v>56</v>
      </c>
      <c r="E228" s="39" t="s">
        <v>5329</v>
      </c>
    </row>
    <row r="229" spans="1:5" ht="12.75">
      <c r="A229" s="35" t="s">
        <v>57</v>
      </c>
      <c r="E229" s="40" t="s">
        <v>5271</v>
      </c>
    </row>
    <row r="230" spans="1:5" ht="12.75">
      <c r="A230" t="s">
        <v>59</v>
      </c>
      <c r="E230" s="39" t="s">
        <v>5</v>
      </c>
    </row>
    <row r="231" spans="1:16" ht="25.5">
      <c r="A231" t="s">
        <v>50</v>
      </c>
      <c s="34" t="s">
        <v>506</v>
      </c>
      <c s="34" t="s">
        <v>5330</v>
      </c>
      <c s="35" t="s">
        <v>5</v>
      </c>
      <c s="6" t="s">
        <v>5331</v>
      </c>
      <c s="36" t="s">
        <v>267</v>
      </c>
      <c s="37">
        <v>93</v>
      </c>
      <c s="36">
        <v>0.00019</v>
      </c>
      <c s="36">
        <f>ROUND(G231*H231,6)</f>
      </c>
      <c r="L231" s="38">
        <v>0</v>
      </c>
      <c s="32">
        <f>ROUND(ROUND(L231,2)*ROUND(G231,3),2)</f>
      </c>
      <c s="36" t="s">
        <v>294</v>
      </c>
      <c>
        <f>(M231*21)/100</f>
      </c>
      <c t="s">
        <v>28</v>
      </c>
    </row>
    <row r="232" spans="1:5" ht="25.5">
      <c r="A232" s="35" t="s">
        <v>56</v>
      </c>
      <c r="E232" s="39" t="s">
        <v>5331</v>
      </c>
    </row>
    <row r="233" spans="1:5" ht="12.75">
      <c r="A233" s="35" t="s">
        <v>57</v>
      </c>
      <c r="E233" s="40" t="s">
        <v>5271</v>
      </c>
    </row>
    <row r="234" spans="1:5" ht="12.75">
      <c r="A234" t="s">
        <v>59</v>
      </c>
      <c r="E234" s="39" t="s">
        <v>5</v>
      </c>
    </row>
    <row r="235" spans="1:16" ht="12.75">
      <c r="A235" t="s">
        <v>50</v>
      </c>
      <c s="34" t="s">
        <v>511</v>
      </c>
      <c s="34" t="s">
        <v>5332</v>
      </c>
      <c s="35" t="s">
        <v>5</v>
      </c>
      <c s="6" t="s">
        <v>5333</v>
      </c>
      <c s="36" t="s">
        <v>110</v>
      </c>
      <c s="37">
        <v>1</v>
      </c>
      <c s="36">
        <v>0</v>
      </c>
      <c s="36">
        <f>ROUND(G235*H235,6)</f>
      </c>
      <c r="L235" s="38">
        <v>0</v>
      </c>
      <c s="32">
        <f>ROUND(ROUND(L235,2)*ROUND(G235,3),2)</f>
      </c>
      <c s="36" t="s">
        <v>55</v>
      </c>
      <c>
        <f>(M235*21)/100</f>
      </c>
      <c t="s">
        <v>28</v>
      </c>
    </row>
    <row r="236" spans="1:5" ht="12.75">
      <c r="A236" s="35" t="s">
        <v>56</v>
      </c>
      <c r="E236" s="39" t="s">
        <v>5333</v>
      </c>
    </row>
    <row r="237" spans="1:5" ht="12.75">
      <c r="A237" s="35" t="s">
        <v>57</v>
      </c>
      <c r="E237" s="40" t="s">
        <v>58</v>
      </c>
    </row>
    <row r="238" spans="1:5" ht="12.75">
      <c r="A238" t="s">
        <v>59</v>
      </c>
      <c r="E238" s="39" t="s">
        <v>5</v>
      </c>
    </row>
    <row r="239" spans="1:13" ht="12.75">
      <c r="A239" t="s">
        <v>47</v>
      </c>
      <c r="C239" s="31" t="s">
        <v>1109</v>
      </c>
      <c r="E239" s="33" t="s">
        <v>5334</v>
      </c>
      <c r="J239" s="32">
        <f>0</f>
      </c>
      <c s="32">
        <f>0</f>
      </c>
      <c s="32">
        <f>0+L240</f>
      </c>
      <c s="32">
        <f>0+M240</f>
      </c>
    </row>
    <row r="240" spans="1:16" ht="25.5">
      <c r="A240" t="s">
        <v>50</v>
      </c>
      <c s="34" t="s">
        <v>515</v>
      </c>
      <c s="34" t="s">
        <v>1012</v>
      </c>
      <c s="35" t="s">
        <v>5</v>
      </c>
      <c s="6" t="s">
        <v>1013</v>
      </c>
      <c s="36" t="s">
        <v>101</v>
      </c>
      <c s="37">
        <v>33</v>
      </c>
      <c s="36">
        <v>0</v>
      </c>
      <c s="36">
        <f>ROUND(G240*H240,6)</f>
      </c>
      <c r="L240" s="38">
        <v>0</v>
      </c>
      <c s="32">
        <f>ROUND(ROUND(L240,2)*ROUND(G240,3),2)</f>
      </c>
      <c s="36" t="s">
        <v>294</v>
      </c>
      <c>
        <f>(M240*21)/100</f>
      </c>
      <c t="s">
        <v>28</v>
      </c>
    </row>
    <row r="241" spans="1:5" ht="25.5">
      <c r="A241" s="35" t="s">
        <v>56</v>
      </c>
      <c r="E241" s="39" t="s">
        <v>1013</v>
      </c>
    </row>
    <row r="242" spans="1:5" ht="12.75">
      <c r="A242" s="35" t="s">
        <v>57</v>
      </c>
      <c r="E242" s="40" t="s">
        <v>5335</v>
      </c>
    </row>
    <row r="243" spans="1:5" ht="12.75">
      <c r="A243" t="s">
        <v>59</v>
      </c>
      <c r="E243" s="39" t="s">
        <v>5</v>
      </c>
    </row>
    <row r="244" spans="1:13" ht="12.75">
      <c r="A244" t="s">
        <v>47</v>
      </c>
      <c r="C244" s="31" t="s">
        <v>168</v>
      </c>
      <c r="E244" s="33" t="s">
        <v>169</v>
      </c>
      <c r="J244" s="32">
        <f>0</f>
      </c>
      <c s="32">
        <f>0</f>
      </c>
      <c s="32">
        <f>0+L245+L249+L253+L257+L261+L265+L269+L273+L277</f>
      </c>
      <c s="32">
        <f>0+M245+M249+M253+M257+M261+M265+M269+M273+M277</f>
      </c>
    </row>
    <row r="245" spans="1:16" ht="25.5">
      <c r="A245" t="s">
        <v>50</v>
      </c>
      <c s="34" t="s">
        <v>520</v>
      </c>
      <c s="34" t="s">
        <v>5336</v>
      </c>
      <c s="35" t="s">
        <v>5</v>
      </c>
      <c s="6" t="s">
        <v>300</v>
      </c>
      <c s="36" t="s">
        <v>110</v>
      </c>
      <c s="37">
        <v>1</v>
      </c>
      <c s="36">
        <v>0</v>
      </c>
      <c s="36">
        <f>ROUND(G245*H245,6)</f>
      </c>
      <c r="L245" s="38">
        <v>0</v>
      </c>
      <c s="32">
        <f>ROUND(ROUND(L245,2)*ROUND(G245,3),2)</f>
      </c>
      <c s="36" t="s">
        <v>55</v>
      </c>
      <c>
        <f>(M245*21)/100</f>
      </c>
      <c t="s">
        <v>28</v>
      </c>
    </row>
    <row r="246" spans="1:5" ht="25.5">
      <c r="A246" s="35" t="s">
        <v>56</v>
      </c>
      <c r="E246" s="39" t="s">
        <v>300</v>
      </c>
    </row>
    <row r="247" spans="1:5" ht="12.75">
      <c r="A247" s="35" t="s">
        <v>57</v>
      </c>
      <c r="E247" s="40" t="s">
        <v>58</v>
      </c>
    </row>
    <row r="248" spans="1:5" ht="408">
      <c r="A248" t="s">
        <v>59</v>
      </c>
      <c r="E248" s="39" t="s">
        <v>301</v>
      </c>
    </row>
    <row r="249" spans="1:16" ht="25.5">
      <c r="A249" t="s">
        <v>50</v>
      </c>
      <c s="34" t="s">
        <v>524</v>
      </c>
      <c s="34" t="s">
        <v>5337</v>
      </c>
      <c s="35" t="s">
        <v>5</v>
      </c>
      <c s="6" t="s">
        <v>304</v>
      </c>
      <c s="36" t="s">
        <v>110</v>
      </c>
      <c s="37">
        <v>1</v>
      </c>
      <c s="36">
        <v>0</v>
      </c>
      <c s="36">
        <f>ROUND(G249*H249,6)</f>
      </c>
      <c r="L249" s="38">
        <v>0</v>
      </c>
      <c s="32">
        <f>ROUND(ROUND(L249,2)*ROUND(G249,3),2)</f>
      </c>
      <c s="36" t="s">
        <v>55</v>
      </c>
      <c>
        <f>(M249*21)/100</f>
      </c>
      <c t="s">
        <v>28</v>
      </c>
    </row>
    <row r="250" spans="1:5" ht="25.5">
      <c r="A250" s="35" t="s">
        <v>56</v>
      </c>
      <c r="E250" s="39" t="s">
        <v>304</v>
      </c>
    </row>
    <row r="251" spans="1:5" ht="12.75">
      <c r="A251" s="35" t="s">
        <v>57</v>
      </c>
      <c r="E251" s="40" t="s">
        <v>58</v>
      </c>
    </row>
    <row r="252" spans="1:5" ht="409.5">
      <c r="A252" t="s">
        <v>59</v>
      </c>
      <c r="E252" s="39" t="s">
        <v>305</v>
      </c>
    </row>
    <row r="253" spans="1:16" ht="12.75">
      <c r="A253" t="s">
        <v>50</v>
      </c>
      <c s="34" t="s">
        <v>528</v>
      </c>
      <c s="34" t="s">
        <v>5338</v>
      </c>
      <c s="35" t="s">
        <v>5</v>
      </c>
      <c s="6" t="s">
        <v>320</v>
      </c>
      <c s="36" t="s">
        <v>321</v>
      </c>
      <c s="37">
        <v>8</v>
      </c>
      <c s="36">
        <v>0</v>
      </c>
      <c s="36">
        <f>ROUND(G253*H253,6)</f>
      </c>
      <c r="L253" s="38">
        <v>0</v>
      </c>
      <c s="32">
        <f>ROUND(ROUND(L253,2)*ROUND(G253,3),2)</f>
      </c>
      <c s="36" t="s">
        <v>55</v>
      </c>
      <c>
        <f>(M253*21)/100</f>
      </c>
      <c t="s">
        <v>28</v>
      </c>
    </row>
    <row r="254" spans="1:5" ht="12.75">
      <c r="A254" s="35" t="s">
        <v>56</v>
      </c>
      <c r="E254" s="39" t="s">
        <v>320</v>
      </c>
    </row>
    <row r="255" spans="1:5" ht="12.75">
      <c r="A255" s="35" t="s">
        <v>57</v>
      </c>
      <c r="E255" s="40" t="s">
        <v>322</v>
      </c>
    </row>
    <row r="256" spans="1:5" ht="140.25">
      <c r="A256" t="s">
        <v>59</v>
      </c>
      <c r="E256" s="39" t="s">
        <v>323</v>
      </c>
    </row>
    <row r="257" spans="1:16" ht="12.75">
      <c r="A257" t="s">
        <v>50</v>
      </c>
      <c s="34" t="s">
        <v>535</v>
      </c>
      <c s="34" t="s">
        <v>5339</v>
      </c>
      <c s="35" t="s">
        <v>5</v>
      </c>
      <c s="6" t="s">
        <v>326</v>
      </c>
      <c s="36" t="s">
        <v>321</v>
      </c>
      <c s="37">
        <v>6</v>
      </c>
      <c s="36">
        <v>0</v>
      </c>
      <c s="36">
        <f>ROUND(G257*H257,6)</f>
      </c>
      <c r="L257" s="38">
        <v>0</v>
      </c>
      <c s="32">
        <f>ROUND(ROUND(L257,2)*ROUND(G257,3),2)</f>
      </c>
      <c s="36" t="s">
        <v>55</v>
      </c>
      <c>
        <f>(M257*21)/100</f>
      </c>
      <c t="s">
        <v>28</v>
      </c>
    </row>
    <row r="258" spans="1:5" ht="12.75">
      <c r="A258" s="35" t="s">
        <v>56</v>
      </c>
      <c r="E258" s="39" t="s">
        <v>326</v>
      </c>
    </row>
    <row r="259" spans="1:5" ht="12.75">
      <c r="A259" s="35" t="s">
        <v>57</v>
      </c>
      <c r="E259" s="40" t="s">
        <v>241</v>
      </c>
    </row>
    <row r="260" spans="1:5" ht="216.75">
      <c r="A260" t="s">
        <v>59</v>
      </c>
      <c r="E260" s="39" t="s">
        <v>327</v>
      </c>
    </row>
    <row r="261" spans="1:16" ht="25.5">
      <c r="A261" t="s">
        <v>50</v>
      </c>
      <c s="34" t="s">
        <v>539</v>
      </c>
      <c s="34" t="s">
        <v>5340</v>
      </c>
      <c s="35" t="s">
        <v>5</v>
      </c>
      <c s="6" t="s">
        <v>334</v>
      </c>
      <c s="36" t="s">
        <v>110</v>
      </c>
      <c s="37">
        <v>1</v>
      </c>
      <c s="36">
        <v>0</v>
      </c>
      <c s="36">
        <f>ROUND(G261*H261,6)</f>
      </c>
      <c r="L261" s="38">
        <v>0</v>
      </c>
      <c s="32">
        <f>ROUND(ROUND(L261,2)*ROUND(G261,3),2)</f>
      </c>
      <c s="36" t="s">
        <v>55</v>
      </c>
      <c>
        <f>(M261*21)/100</f>
      </c>
      <c t="s">
        <v>28</v>
      </c>
    </row>
    <row r="262" spans="1:5" ht="25.5">
      <c r="A262" s="35" t="s">
        <v>56</v>
      </c>
      <c r="E262" s="39" t="s">
        <v>334</v>
      </c>
    </row>
    <row r="263" spans="1:5" ht="12.75">
      <c r="A263" s="35" t="s">
        <v>57</v>
      </c>
      <c r="E263" s="40" t="s">
        <v>58</v>
      </c>
    </row>
    <row r="264" spans="1:5" ht="293.25">
      <c r="A264" t="s">
        <v>59</v>
      </c>
      <c r="E264" s="39" t="s">
        <v>335</v>
      </c>
    </row>
    <row r="265" spans="1:16" ht="12.75">
      <c r="A265" t="s">
        <v>50</v>
      </c>
      <c s="34" t="s">
        <v>543</v>
      </c>
      <c s="34" t="s">
        <v>5341</v>
      </c>
      <c s="35" t="s">
        <v>5</v>
      </c>
      <c s="6" t="s">
        <v>338</v>
      </c>
      <c s="36" t="s">
        <v>321</v>
      </c>
      <c s="37">
        <v>7</v>
      </c>
      <c s="36">
        <v>0</v>
      </c>
      <c s="36">
        <f>ROUND(G265*H265,6)</f>
      </c>
      <c r="L265" s="38">
        <v>0</v>
      </c>
      <c s="32">
        <f>ROUND(ROUND(L265,2)*ROUND(G265,3),2)</f>
      </c>
      <c s="36" t="s">
        <v>55</v>
      </c>
      <c>
        <f>(M265*21)/100</f>
      </c>
      <c t="s">
        <v>28</v>
      </c>
    </row>
    <row r="266" spans="1:5" ht="12.75">
      <c r="A266" s="35" t="s">
        <v>56</v>
      </c>
      <c r="E266" s="39" t="s">
        <v>338</v>
      </c>
    </row>
    <row r="267" spans="1:5" ht="12.75">
      <c r="A267" s="35" t="s">
        <v>57</v>
      </c>
      <c r="E267" s="40" t="s">
        <v>216</v>
      </c>
    </row>
    <row r="268" spans="1:5" ht="12.75">
      <c r="A268" t="s">
        <v>59</v>
      </c>
      <c r="E268" s="39" t="s">
        <v>5</v>
      </c>
    </row>
    <row r="269" spans="1:16" ht="12.75">
      <c r="A269" t="s">
        <v>50</v>
      </c>
      <c s="34" t="s">
        <v>546</v>
      </c>
      <c s="34" t="s">
        <v>5342</v>
      </c>
      <c s="35" t="s">
        <v>5</v>
      </c>
      <c s="6" t="s">
        <v>1287</v>
      </c>
      <c s="36" t="s">
        <v>110</v>
      </c>
      <c s="37">
        <v>1</v>
      </c>
      <c s="36">
        <v>0</v>
      </c>
      <c s="36">
        <f>ROUND(G269*H269,6)</f>
      </c>
      <c r="L269" s="38">
        <v>0</v>
      </c>
      <c s="32">
        <f>ROUND(ROUND(L269,2)*ROUND(G269,3),2)</f>
      </c>
      <c s="36" t="s">
        <v>55</v>
      </c>
      <c>
        <f>(M269*21)/100</f>
      </c>
      <c t="s">
        <v>28</v>
      </c>
    </row>
    <row r="270" spans="1:5" ht="12.75">
      <c r="A270" s="35" t="s">
        <v>56</v>
      </c>
      <c r="E270" s="39" t="s">
        <v>1287</v>
      </c>
    </row>
    <row r="271" spans="1:5" ht="12.75">
      <c r="A271" s="35" t="s">
        <v>57</v>
      </c>
      <c r="E271" s="40" t="s">
        <v>58</v>
      </c>
    </row>
    <row r="272" spans="1:5" ht="89.25">
      <c r="A272" t="s">
        <v>59</v>
      </c>
      <c r="E272" s="39" t="s">
        <v>5343</v>
      </c>
    </row>
    <row r="273" spans="1:16" ht="12.75">
      <c r="A273" t="s">
        <v>50</v>
      </c>
      <c s="34" t="s">
        <v>549</v>
      </c>
      <c s="34" t="s">
        <v>5344</v>
      </c>
      <c s="35" t="s">
        <v>5</v>
      </c>
      <c s="6" t="s">
        <v>345</v>
      </c>
      <c s="36" t="s">
        <v>110</v>
      </c>
      <c s="37">
        <v>1</v>
      </c>
      <c s="36">
        <v>0</v>
      </c>
      <c s="36">
        <f>ROUND(G273*H273,6)</f>
      </c>
      <c r="L273" s="38">
        <v>0</v>
      </c>
      <c s="32">
        <f>ROUND(ROUND(L273,2)*ROUND(G273,3),2)</f>
      </c>
      <c s="36" t="s">
        <v>55</v>
      </c>
      <c>
        <f>(M273*21)/100</f>
      </c>
      <c t="s">
        <v>28</v>
      </c>
    </row>
    <row r="274" spans="1:5" ht="12.75">
      <c r="A274" s="35" t="s">
        <v>56</v>
      </c>
      <c r="E274" s="39" t="s">
        <v>345</v>
      </c>
    </row>
    <row r="275" spans="1:5" ht="12.75">
      <c r="A275" s="35" t="s">
        <v>57</v>
      </c>
      <c r="E275" s="40" t="s">
        <v>58</v>
      </c>
    </row>
    <row r="276" spans="1:5" ht="140.25">
      <c r="A276" t="s">
        <v>59</v>
      </c>
      <c r="E276" s="39" t="s">
        <v>5345</v>
      </c>
    </row>
    <row r="277" spans="1:16" ht="12.75">
      <c r="A277" t="s">
        <v>50</v>
      </c>
      <c s="34" t="s">
        <v>552</v>
      </c>
      <c s="34" t="s">
        <v>5346</v>
      </c>
      <c s="35" t="s">
        <v>5</v>
      </c>
      <c s="6" t="s">
        <v>349</v>
      </c>
      <c s="36" t="s">
        <v>321</v>
      </c>
      <c s="37">
        <v>4</v>
      </c>
      <c s="36">
        <v>0</v>
      </c>
      <c s="36">
        <f>ROUND(G277*H277,6)</f>
      </c>
      <c r="L277" s="38">
        <v>0</v>
      </c>
      <c s="32">
        <f>ROUND(ROUND(L277,2)*ROUND(G277,3),2)</f>
      </c>
      <c s="36" t="s">
        <v>55</v>
      </c>
      <c>
        <f>(M277*21)/100</f>
      </c>
      <c t="s">
        <v>28</v>
      </c>
    </row>
    <row r="278" spans="1:5" ht="12.75">
      <c r="A278" s="35" t="s">
        <v>56</v>
      </c>
      <c r="E278" s="39" t="s">
        <v>349</v>
      </c>
    </row>
    <row r="279" spans="1:5" ht="12.75">
      <c r="A279" s="35" t="s">
        <v>57</v>
      </c>
      <c r="E279" s="40" t="s">
        <v>209</v>
      </c>
    </row>
    <row r="280" spans="1:5" ht="102">
      <c r="A280" t="s">
        <v>59</v>
      </c>
      <c r="E280" s="39" t="s">
        <v>350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2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1448</v>
      </c>
      <c s="41">
        <f>Rekapitulace!C18</f>
      </c>
      <c s="20" t="s">
        <v>0</v>
      </c>
      <c t="s">
        <v>23</v>
      </c>
      <c t="s">
        <v>28</v>
      </c>
    </row>
    <row r="4" spans="1:16" ht="32" customHeight="1">
      <c r="A4" s="24" t="s">
        <v>20</v>
      </c>
      <c s="25" t="s">
        <v>29</v>
      </c>
      <c s="27" t="s">
        <v>1448</v>
      </c>
      <c r="E4" s="26" t="s">
        <v>1449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COUNTIFS(L8:L1284,"=0",A8:A1284,"P")+COUNTIFS(L8:L1284,"",A8:A1284,"P")+SUM(Q8:Q1284)</f>
      </c>
    </row>
    <row r="8" spans="1:13" ht="12.75">
      <c r="A8" t="s">
        <v>45</v>
      </c>
      <c r="C8" s="28" t="s">
        <v>5349</v>
      </c>
      <c r="E8" s="30" t="s">
        <v>5348</v>
      </c>
      <c r="J8" s="29">
        <f>0+J9+J14+J19+J56+J189+J294+J455+J620+J681+J754+J807+J880+J953+J986+J1023+J1064+J1205+J1234+J1247</f>
      </c>
      <c s="29">
        <f>0+K9+K14+K19+K56+K189+K294+K455+K620+K681+K754+K807+K880+K953+K986+K1023+K1064+K1205+K1234+K1247</f>
      </c>
      <c s="29">
        <f>0+L9+L14+L19+L56+L189+L294+L455+L620+L681+L754+L807+L880+L953+L986+L1023+L1064+L1205+L1234+L1247</f>
      </c>
      <c s="29">
        <f>0+M9+M14+M19+M56+M189+M294+M455+M620+M681+M754+M807+M880+M953+M986+M1023+M1064+M1205+M1234+M1247</f>
      </c>
    </row>
    <row r="9" spans="1:13" ht="12.75">
      <c r="A9" t="s">
        <v>47</v>
      </c>
      <c r="C9" s="31" t="s">
        <v>48</v>
      </c>
      <c r="E9" s="33" t="s">
        <v>178</v>
      </c>
      <c r="J9" s="32">
        <f>0</f>
      </c>
      <c s="32">
        <f>0</f>
      </c>
      <c s="32">
        <f>0+L10</f>
      </c>
      <c s="32">
        <f>0+M10</f>
      </c>
    </row>
    <row r="10" spans="1:16" ht="12.75">
      <c r="A10" t="s">
        <v>50</v>
      </c>
      <c s="34" t="s">
        <v>62</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58</v>
      </c>
    </row>
    <row r="13" spans="1:5" ht="12.75">
      <c r="A13" t="s">
        <v>59</v>
      </c>
      <c r="E13" s="39" t="s">
        <v>5</v>
      </c>
    </row>
    <row r="14" spans="1:13" ht="12.75">
      <c r="A14" t="s">
        <v>47</v>
      </c>
      <c r="C14" s="31" t="s">
        <v>107</v>
      </c>
      <c r="E14" s="33" t="s">
        <v>4413</v>
      </c>
      <c r="J14" s="32">
        <f>0</f>
      </c>
      <c s="32">
        <f>0</f>
      </c>
      <c s="32">
        <f>0+L15</f>
      </c>
      <c s="32">
        <f>0+M15</f>
      </c>
    </row>
    <row r="15" spans="1:16" ht="25.5">
      <c r="A15" t="s">
        <v>50</v>
      </c>
      <c s="34" t="s">
        <v>28</v>
      </c>
      <c s="34" t="s">
        <v>5350</v>
      </c>
      <c s="35" t="s">
        <v>5</v>
      </c>
      <c s="6" t="s">
        <v>1292</v>
      </c>
      <c s="36" t="s">
        <v>110</v>
      </c>
      <c s="37">
        <v>1</v>
      </c>
      <c s="36">
        <v>0</v>
      </c>
      <c s="36">
        <f>ROUND(G15*H15,6)</f>
      </c>
      <c r="L15" s="38">
        <v>0</v>
      </c>
      <c s="32">
        <f>ROUND(ROUND(L15,2)*ROUND(G15,3),2)</f>
      </c>
      <c s="36" t="s">
        <v>55</v>
      </c>
      <c>
        <f>(M15*21)/100</f>
      </c>
      <c t="s">
        <v>28</v>
      </c>
    </row>
    <row r="16" spans="1:5" ht="25.5">
      <c r="A16" s="35" t="s">
        <v>56</v>
      </c>
      <c r="E16" s="39" t="s">
        <v>1292</v>
      </c>
    </row>
    <row r="17" spans="1:5" ht="12.75">
      <c r="A17" s="35" t="s">
        <v>57</v>
      </c>
      <c r="E17" s="40" t="s">
        <v>58</v>
      </c>
    </row>
    <row r="18" spans="1:5" ht="63.75">
      <c r="A18" t="s">
        <v>59</v>
      </c>
      <c r="E18" s="39" t="s">
        <v>355</v>
      </c>
    </row>
    <row r="19" spans="1:13" ht="12.75">
      <c r="A19" t="s">
        <v>47</v>
      </c>
      <c r="C19" s="31" t="s">
        <v>60</v>
      </c>
      <c r="E19" s="33" t="s">
        <v>61</v>
      </c>
      <c r="J19" s="32">
        <f>0</f>
      </c>
      <c s="32">
        <f>0</f>
      </c>
      <c s="32">
        <f>0+L20+L24+L28+L32+L36+L40+L44+L48+L52</f>
      </c>
      <c s="32">
        <f>0+M20+M24+M28+M32+M36+M40+M44+M48+M52</f>
      </c>
    </row>
    <row r="20" spans="1:16" ht="25.5">
      <c r="A20" t="s">
        <v>50</v>
      </c>
      <c s="34" t="s">
        <v>26</v>
      </c>
      <c s="34" t="s">
        <v>63</v>
      </c>
      <c s="35" t="s">
        <v>64</v>
      </c>
      <c s="6" t="s">
        <v>65</v>
      </c>
      <c s="36" t="s">
        <v>66</v>
      </c>
      <c s="37">
        <v>3</v>
      </c>
      <c s="36">
        <v>0</v>
      </c>
      <c s="36">
        <f>ROUND(G20*H20,6)</f>
      </c>
      <c r="L20" s="38">
        <v>0</v>
      </c>
      <c s="32">
        <f>ROUND(ROUND(L20,2)*ROUND(G20,3),2)</f>
      </c>
      <c s="36" t="s">
        <v>55</v>
      </c>
      <c>
        <f>(M20*21)/100</f>
      </c>
      <c t="s">
        <v>28</v>
      </c>
    </row>
    <row r="21" spans="1:5" ht="25.5">
      <c r="A21" s="35" t="s">
        <v>56</v>
      </c>
      <c r="E21" s="39" t="s">
        <v>65</v>
      </c>
    </row>
    <row r="22" spans="1:5" ht="25.5">
      <c r="A22" s="35" t="s">
        <v>57</v>
      </c>
      <c r="E22" s="40" t="s">
        <v>5351</v>
      </c>
    </row>
    <row r="23" spans="1:5" ht="102">
      <c r="A23" t="s">
        <v>59</v>
      </c>
      <c r="E23" s="39" t="s">
        <v>68</v>
      </c>
    </row>
    <row r="24" spans="1:16" ht="38.25">
      <c r="A24" t="s">
        <v>50</v>
      </c>
      <c s="34" t="s">
        <v>78</v>
      </c>
      <c s="34" t="s">
        <v>69</v>
      </c>
      <c s="35" t="s">
        <v>70</v>
      </c>
      <c s="6" t="s">
        <v>71</v>
      </c>
      <c s="36" t="s">
        <v>66</v>
      </c>
      <c s="37">
        <v>2.5</v>
      </c>
      <c s="36">
        <v>0</v>
      </c>
      <c s="36">
        <f>ROUND(G24*H24,6)</f>
      </c>
      <c r="L24" s="38">
        <v>0</v>
      </c>
      <c s="32">
        <f>ROUND(ROUND(L24,2)*ROUND(G24,3),2)</f>
      </c>
      <c s="36" t="s">
        <v>55</v>
      </c>
      <c>
        <f>(M24*21)/100</f>
      </c>
      <c t="s">
        <v>28</v>
      </c>
    </row>
    <row r="25" spans="1:5" ht="38.25">
      <c r="A25" s="35" t="s">
        <v>56</v>
      </c>
      <c r="E25" s="39" t="s">
        <v>72</v>
      </c>
    </row>
    <row r="26" spans="1:5" ht="25.5">
      <c r="A26" s="35" t="s">
        <v>57</v>
      </c>
      <c r="E26" s="40" t="s">
        <v>5352</v>
      </c>
    </row>
    <row r="27" spans="1:5" ht="102">
      <c r="A27" t="s">
        <v>59</v>
      </c>
      <c r="E27" s="39" t="s">
        <v>68</v>
      </c>
    </row>
    <row r="28" spans="1:16" ht="25.5">
      <c r="A28" t="s">
        <v>50</v>
      </c>
      <c s="34" t="s">
        <v>83</v>
      </c>
      <c s="34" t="s">
        <v>74</v>
      </c>
      <c s="35" t="s">
        <v>75</v>
      </c>
      <c s="6" t="s">
        <v>76</v>
      </c>
      <c s="36" t="s">
        <v>66</v>
      </c>
      <c s="37">
        <v>1.5</v>
      </c>
      <c s="36">
        <v>0</v>
      </c>
      <c s="36">
        <f>ROUND(G28*H28,6)</f>
      </c>
      <c r="L28" s="38">
        <v>0</v>
      </c>
      <c s="32">
        <f>ROUND(ROUND(L28,2)*ROUND(G28,3),2)</f>
      </c>
      <c s="36" t="s">
        <v>55</v>
      </c>
      <c>
        <f>(M28*21)/100</f>
      </c>
      <c t="s">
        <v>28</v>
      </c>
    </row>
    <row r="29" spans="1:5" ht="25.5">
      <c r="A29" s="35" t="s">
        <v>56</v>
      </c>
      <c r="E29" s="39" t="s">
        <v>76</v>
      </c>
    </row>
    <row r="30" spans="1:5" ht="25.5">
      <c r="A30" s="35" t="s">
        <v>57</v>
      </c>
      <c r="E30" s="40" t="s">
        <v>5353</v>
      </c>
    </row>
    <row r="31" spans="1:5" ht="102">
      <c r="A31" t="s">
        <v>59</v>
      </c>
      <c r="E31" s="39" t="s">
        <v>68</v>
      </c>
    </row>
    <row r="32" spans="1:16" ht="25.5">
      <c r="A32" t="s">
        <v>50</v>
      </c>
      <c s="34" t="s">
        <v>27</v>
      </c>
      <c s="34" t="s">
        <v>1037</v>
      </c>
      <c s="35" t="s">
        <v>1038</v>
      </c>
      <c s="6" t="s">
        <v>1039</v>
      </c>
      <c s="36" t="s">
        <v>66</v>
      </c>
      <c s="37">
        <v>1.5</v>
      </c>
      <c s="36">
        <v>0</v>
      </c>
      <c s="36">
        <f>ROUND(G32*H32,6)</f>
      </c>
      <c r="L32" s="38">
        <v>0</v>
      </c>
      <c s="32">
        <f>ROUND(ROUND(L32,2)*ROUND(G32,3),2)</f>
      </c>
      <c s="36" t="s">
        <v>55</v>
      </c>
      <c>
        <f>(M32*21)/100</f>
      </c>
      <c t="s">
        <v>28</v>
      </c>
    </row>
    <row r="33" spans="1:5" ht="25.5">
      <c r="A33" s="35" t="s">
        <v>56</v>
      </c>
      <c r="E33" s="39" t="s">
        <v>1039</v>
      </c>
    </row>
    <row r="34" spans="1:5" ht="25.5">
      <c r="A34" s="35" t="s">
        <v>57</v>
      </c>
      <c r="E34" s="40" t="s">
        <v>5353</v>
      </c>
    </row>
    <row r="35" spans="1:5" ht="102">
      <c r="A35" t="s">
        <v>59</v>
      </c>
      <c r="E35" s="39" t="s">
        <v>68</v>
      </c>
    </row>
    <row r="36" spans="1:16" ht="25.5">
      <c r="A36" t="s">
        <v>50</v>
      </c>
      <c s="34" t="s">
        <v>92</v>
      </c>
      <c s="34" t="s">
        <v>79</v>
      </c>
      <c s="35" t="s">
        <v>80</v>
      </c>
      <c s="6" t="s">
        <v>81</v>
      </c>
      <c s="36" t="s">
        <v>66</v>
      </c>
      <c s="37">
        <v>0.2</v>
      </c>
      <c s="36">
        <v>0</v>
      </c>
      <c s="36">
        <f>ROUND(G36*H36,6)</f>
      </c>
      <c r="L36" s="38">
        <v>0</v>
      </c>
      <c s="32">
        <f>ROUND(ROUND(L36,2)*ROUND(G36,3),2)</f>
      </c>
      <c s="36" t="s">
        <v>55</v>
      </c>
      <c>
        <f>(M36*21)/100</f>
      </c>
      <c t="s">
        <v>28</v>
      </c>
    </row>
    <row r="37" spans="1:5" ht="25.5">
      <c r="A37" s="35" t="s">
        <v>56</v>
      </c>
      <c r="E37" s="39" t="s">
        <v>81</v>
      </c>
    </row>
    <row r="38" spans="1:5" ht="25.5">
      <c r="A38" s="35" t="s">
        <v>57</v>
      </c>
      <c r="E38" s="40" t="s">
        <v>5354</v>
      </c>
    </row>
    <row r="39" spans="1:5" ht="102">
      <c r="A39" t="s">
        <v>59</v>
      </c>
      <c r="E39" s="39" t="s">
        <v>68</v>
      </c>
    </row>
    <row r="40" spans="1:16" ht="25.5">
      <c r="A40" t="s">
        <v>50</v>
      </c>
      <c s="34" t="s">
        <v>48</v>
      </c>
      <c s="34" t="s">
        <v>4535</v>
      </c>
      <c s="35" t="s">
        <v>4536</v>
      </c>
      <c s="6" t="s">
        <v>4537</v>
      </c>
      <c s="36" t="s">
        <v>66</v>
      </c>
      <c s="37">
        <v>0.2</v>
      </c>
      <c s="36">
        <v>0</v>
      </c>
      <c s="36">
        <f>ROUND(G40*H40,6)</f>
      </c>
      <c r="L40" s="38">
        <v>0</v>
      </c>
      <c s="32">
        <f>ROUND(ROUND(L40,2)*ROUND(G40,3),2)</f>
      </c>
      <c s="36" t="s">
        <v>55</v>
      </c>
      <c>
        <f>(M40*21)/100</f>
      </c>
      <c t="s">
        <v>28</v>
      </c>
    </row>
    <row r="41" spans="1:5" ht="25.5">
      <c r="A41" s="35" t="s">
        <v>56</v>
      </c>
      <c r="E41" s="39" t="s">
        <v>4537</v>
      </c>
    </row>
    <row r="42" spans="1:5" ht="25.5">
      <c r="A42" s="35" t="s">
        <v>57</v>
      </c>
      <c r="E42" s="40" t="s">
        <v>5354</v>
      </c>
    </row>
    <row r="43" spans="1:5" ht="102">
      <c r="A43" t="s">
        <v>59</v>
      </c>
      <c r="E43" s="39" t="s">
        <v>68</v>
      </c>
    </row>
    <row r="44" spans="1:16" ht="25.5">
      <c r="A44" t="s">
        <v>50</v>
      </c>
      <c s="34" t="s">
        <v>107</v>
      </c>
      <c s="34" t="s">
        <v>84</v>
      </c>
      <c s="35" t="s">
        <v>85</v>
      </c>
      <c s="6" t="s">
        <v>86</v>
      </c>
      <c s="36" t="s">
        <v>66</v>
      </c>
      <c s="37">
        <v>0.5</v>
      </c>
      <c s="36">
        <v>0</v>
      </c>
      <c s="36">
        <f>ROUND(G44*H44,6)</f>
      </c>
      <c r="L44" s="38">
        <v>0</v>
      </c>
      <c s="32">
        <f>ROUND(ROUND(L44,2)*ROUND(G44,3),2)</f>
      </c>
      <c s="36" t="s">
        <v>55</v>
      </c>
      <c>
        <f>(M44*21)/100</f>
      </c>
      <c t="s">
        <v>28</v>
      </c>
    </row>
    <row r="45" spans="1:5" ht="25.5">
      <c r="A45" s="35" t="s">
        <v>56</v>
      </c>
      <c r="E45" s="39" t="s">
        <v>86</v>
      </c>
    </row>
    <row r="46" spans="1:5" ht="25.5">
      <c r="A46" s="35" t="s">
        <v>57</v>
      </c>
      <c r="E46" s="40" t="s">
        <v>5355</v>
      </c>
    </row>
    <row r="47" spans="1:5" ht="102">
      <c r="A47" t="s">
        <v>59</v>
      </c>
      <c r="E47" s="39" t="s">
        <v>68</v>
      </c>
    </row>
    <row r="48" spans="1:16" ht="25.5">
      <c r="A48" t="s">
        <v>50</v>
      </c>
      <c s="34" t="s">
        <v>113</v>
      </c>
      <c s="34" t="s">
        <v>88</v>
      </c>
      <c s="35" t="s">
        <v>89</v>
      </c>
      <c s="6" t="s">
        <v>90</v>
      </c>
      <c s="36" t="s">
        <v>66</v>
      </c>
      <c s="37">
        <v>1.5</v>
      </c>
      <c s="36">
        <v>0</v>
      </c>
      <c s="36">
        <f>ROUND(G48*H48,6)</f>
      </c>
      <c r="L48" s="38">
        <v>0</v>
      </c>
      <c s="32">
        <f>ROUND(ROUND(L48,2)*ROUND(G48,3),2)</f>
      </c>
      <c s="36" t="s">
        <v>55</v>
      </c>
      <c>
        <f>(M48*21)/100</f>
      </c>
      <c t="s">
        <v>28</v>
      </c>
    </row>
    <row r="49" spans="1:5" ht="25.5">
      <c r="A49" s="35" t="s">
        <v>56</v>
      </c>
      <c r="E49" s="39" t="s">
        <v>90</v>
      </c>
    </row>
    <row r="50" spans="1:5" ht="25.5">
      <c r="A50" s="35" t="s">
        <v>57</v>
      </c>
      <c r="E50" s="40" t="s">
        <v>5353</v>
      </c>
    </row>
    <row r="51" spans="1:5" ht="102">
      <c r="A51" t="s">
        <v>59</v>
      </c>
      <c r="E51" s="39" t="s">
        <v>68</v>
      </c>
    </row>
    <row r="52" spans="1:16" ht="25.5">
      <c r="A52" t="s">
        <v>50</v>
      </c>
      <c s="34" t="s">
        <v>117</v>
      </c>
      <c s="34" t="s">
        <v>93</v>
      </c>
      <c s="35" t="s">
        <v>94</v>
      </c>
      <c s="6" t="s">
        <v>95</v>
      </c>
      <c s="36" t="s">
        <v>66</v>
      </c>
      <c s="37">
        <v>3.5</v>
      </c>
      <c s="36">
        <v>0</v>
      </c>
      <c s="36">
        <f>ROUND(G52*H52,6)</f>
      </c>
      <c r="L52" s="38">
        <v>0</v>
      </c>
      <c s="32">
        <f>ROUND(ROUND(L52,2)*ROUND(G52,3),2)</f>
      </c>
      <c s="36" t="s">
        <v>55</v>
      </c>
      <c>
        <f>(M52*21)/100</f>
      </c>
      <c t="s">
        <v>28</v>
      </c>
    </row>
    <row r="53" spans="1:5" ht="25.5">
      <c r="A53" s="35" t="s">
        <v>56</v>
      </c>
      <c r="E53" s="39" t="s">
        <v>95</v>
      </c>
    </row>
    <row r="54" spans="1:5" ht="25.5">
      <c r="A54" s="35" t="s">
        <v>57</v>
      </c>
      <c r="E54" s="40" t="s">
        <v>5356</v>
      </c>
    </row>
    <row r="55" spans="1:5" ht="102">
      <c r="A55" t="s">
        <v>59</v>
      </c>
      <c r="E55" s="39" t="s">
        <v>68</v>
      </c>
    </row>
    <row r="56" spans="1:13" ht="25.5">
      <c r="A56" t="s">
        <v>47</v>
      </c>
      <c r="C56" s="31" t="s">
        <v>5357</v>
      </c>
      <c r="E56" s="33" t="s">
        <v>5358</v>
      </c>
      <c r="J56" s="32">
        <f>0</f>
      </c>
      <c s="32">
        <f>0</f>
      </c>
      <c s="32">
        <f>0+L57+L61+L65+L69+L73+L77+L81+L85+L89+L93+L97+L101+L105+L109+L113+L117+L121+L125+L129+L133+L137+L141+L145+L149+L153+L157+L161+L165+L169+L173+L177+L181+L185</f>
      </c>
      <c s="32">
        <f>0+M57+M61+M65+M69+M73+M77+M81+M85+M89+M93+M97+M101+M105+M109+M113+M117+M121+M125+M129+M133+M137+M141+M145+M149+M153+M157+M161+M165+M169+M173+M177+M181+M185</f>
      </c>
    </row>
    <row r="57" spans="1:16" ht="25.5">
      <c r="A57" t="s">
        <v>50</v>
      </c>
      <c s="34" t="s">
        <v>121</v>
      </c>
      <c s="34" t="s">
        <v>5359</v>
      </c>
      <c s="35" t="s">
        <v>5</v>
      </c>
      <c s="6" t="s">
        <v>5360</v>
      </c>
      <c s="36" t="s">
        <v>101</v>
      </c>
      <c s="37">
        <v>20</v>
      </c>
      <c s="36">
        <v>0</v>
      </c>
      <c s="36">
        <f>ROUND(G57*H57,6)</f>
      </c>
      <c r="L57" s="38">
        <v>0</v>
      </c>
      <c s="32">
        <f>ROUND(ROUND(L57,2)*ROUND(G57,3),2)</f>
      </c>
      <c s="36" t="s">
        <v>55</v>
      </c>
      <c>
        <f>(M57*21)/100</f>
      </c>
      <c t="s">
        <v>28</v>
      </c>
    </row>
    <row r="58" spans="1:5" ht="25.5">
      <c r="A58" s="35" t="s">
        <v>56</v>
      </c>
      <c r="E58" s="39" t="s">
        <v>5360</v>
      </c>
    </row>
    <row r="59" spans="1:5" ht="12.75">
      <c r="A59" s="35" t="s">
        <v>57</v>
      </c>
      <c r="E59" s="40" t="s">
        <v>103</v>
      </c>
    </row>
    <row r="60" spans="1:5" ht="102">
      <c r="A60" t="s">
        <v>59</v>
      </c>
      <c r="E60" s="39" t="s">
        <v>191</v>
      </c>
    </row>
    <row r="61" spans="1:16" ht="25.5">
      <c r="A61" t="s">
        <v>50</v>
      </c>
      <c s="34" t="s">
        <v>125</v>
      </c>
      <c s="34" t="s">
        <v>5361</v>
      </c>
      <c s="35" t="s">
        <v>5</v>
      </c>
      <c s="6" t="s">
        <v>5362</v>
      </c>
      <c s="36" t="s">
        <v>110</v>
      </c>
      <c s="37">
        <v>1</v>
      </c>
      <c s="36">
        <v>0</v>
      </c>
      <c s="36">
        <f>ROUND(G61*H61,6)</f>
      </c>
      <c r="L61" s="38">
        <v>0</v>
      </c>
      <c s="32">
        <f>ROUND(ROUND(L61,2)*ROUND(G61,3),2)</f>
      </c>
      <c s="36" t="s">
        <v>55</v>
      </c>
      <c>
        <f>(M61*21)/100</f>
      </c>
      <c t="s">
        <v>28</v>
      </c>
    </row>
    <row r="62" spans="1:5" ht="25.5">
      <c r="A62" s="35" t="s">
        <v>56</v>
      </c>
      <c r="E62" s="39" t="s">
        <v>5362</v>
      </c>
    </row>
    <row r="63" spans="1:5" ht="12.75">
      <c r="A63" s="35" t="s">
        <v>57</v>
      </c>
      <c r="E63" s="40" t="s">
        <v>58</v>
      </c>
    </row>
    <row r="64" spans="1:5" ht="140.25">
      <c r="A64" t="s">
        <v>59</v>
      </c>
      <c r="E64" s="39" t="s">
        <v>5363</v>
      </c>
    </row>
    <row r="65" spans="1:16" ht="25.5">
      <c r="A65" t="s">
        <v>50</v>
      </c>
      <c s="34" t="s">
        <v>130</v>
      </c>
      <c s="34" t="s">
        <v>5364</v>
      </c>
      <c s="35" t="s">
        <v>5</v>
      </c>
      <c s="6" t="s">
        <v>5365</v>
      </c>
      <c s="36" t="s">
        <v>110</v>
      </c>
      <c s="37">
        <v>1</v>
      </c>
      <c s="36">
        <v>0</v>
      </c>
      <c s="36">
        <f>ROUND(G65*H65,6)</f>
      </c>
      <c r="L65" s="38">
        <v>0</v>
      </c>
      <c s="32">
        <f>ROUND(ROUND(L65,2)*ROUND(G65,3),2)</f>
      </c>
      <c s="36" t="s">
        <v>55</v>
      </c>
      <c>
        <f>(M65*21)/100</f>
      </c>
      <c t="s">
        <v>28</v>
      </c>
    </row>
    <row r="66" spans="1:5" ht="25.5">
      <c r="A66" s="35" t="s">
        <v>56</v>
      </c>
      <c r="E66" s="39" t="s">
        <v>5365</v>
      </c>
    </row>
    <row r="67" spans="1:5" ht="12.75">
      <c r="A67" s="35" t="s">
        <v>57</v>
      </c>
      <c r="E67" s="40" t="s">
        <v>58</v>
      </c>
    </row>
    <row r="68" spans="1:5" ht="140.25">
      <c r="A68" t="s">
        <v>59</v>
      </c>
      <c r="E68" s="39" t="s">
        <v>5366</v>
      </c>
    </row>
    <row r="69" spans="1:16" ht="25.5">
      <c r="A69" t="s">
        <v>50</v>
      </c>
      <c s="34" t="s">
        <v>134</v>
      </c>
      <c s="34" t="s">
        <v>5367</v>
      </c>
      <c s="35" t="s">
        <v>5</v>
      </c>
      <c s="6" t="s">
        <v>5368</v>
      </c>
      <c s="36" t="s">
        <v>110</v>
      </c>
      <c s="37">
        <v>1</v>
      </c>
      <c s="36">
        <v>0</v>
      </c>
      <c s="36">
        <f>ROUND(G69*H69,6)</f>
      </c>
      <c r="L69" s="38">
        <v>0</v>
      </c>
      <c s="32">
        <f>ROUND(ROUND(L69,2)*ROUND(G69,3),2)</f>
      </c>
      <c s="36" t="s">
        <v>55</v>
      </c>
      <c>
        <f>(M69*21)/100</f>
      </c>
      <c t="s">
        <v>28</v>
      </c>
    </row>
    <row r="70" spans="1:5" ht="25.5">
      <c r="A70" s="35" t="s">
        <v>56</v>
      </c>
      <c r="E70" s="39" t="s">
        <v>5368</v>
      </c>
    </row>
    <row r="71" spans="1:5" ht="12.75">
      <c r="A71" s="35" t="s">
        <v>57</v>
      </c>
      <c r="E71" s="40" t="s">
        <v>58</v>
      </c>
    </row>
    <row r="72" spans="1:5" ht="102">
      <c r="A72" t="s">
        <v>59</v>
      </c>
      <c r="E72" s="39" t="s">
        <v>5369</v>
      </c>
    </row>
    <row r="73" spans="1:16" ht="25.5">
      <c r="A73" t="s">
        <v>50</v>
      </c>
      <c s="34" t="s">
        <v>137</v>
      </c>
      <c s="34" t="s">
        <v>5370</v>
      </c>
      <c s="35" t="s">
        <v>5</v>
      </c>
      <c s="6" t="s">
        <v>5371</v>
      </c>
      <c s="36" t="s">
        <v>101</v>
      </c>
      <c s="37">
        <v>120</v>
      </c>
      <c s="36">
        <v>0</v>
      </c>
      <c s="36">
        <f>ROUND(G73*H73,6)</f>
      </c>
      <c r="L73" s="38">
        <v>0</v>
      </c>
      <c s="32">
        <f>ROUND(ROUND(L73,2)*ROUND(G73,3),2)</f>
      </c>
      <c s="36" t="s">
        <v>55</v>
      </c>
      <c>
        <f>(M73*21)/100</f>
      </c>
      <c t="s">
        <v>28</v>
      </c>
    </row>
    <row r="74" spans="1:5" ht="51">
      <c r="A74" s="35" t="s">
        <v>56</v>
      </c>
      <c r="E74" s="39" t="s">
        <v>5372</v>
      </c>
    </row>
    <row r="75" spans="1:5" ht="12.75">
      <c r="A75" s="35" t="s">
        <v>57</v>
      </c>
      <c r="E75" s="40" t="s">
        <v>857</v>
      </c>
    </row>
    <row r="76" spans="1:5" ht="63.75">
      <c r="A76" t="s">
        <v>59</v>
      </c>
      <c r="E76" s="39" t="s">
        <v>5373</v>
      </c>
    </row>
    <row r="77" spans="1:16" ht="25.5">
      <c r="A77" t="s">
        <v>50</v>
      </c>
      <c s="34" t="s">
        <v>140</v>
      </c>
      <c s="34" t="s">
        <v>5374</v>
      </c>
      <c s="35" t="s">
        <v>5</v>
      </c>
      <c s="6" t="s">
        <v>5375</v>
      </c>
      <c s="36" t="s">
        <v>110</v>
      </c>
      <c s="37">
        <v>1</v>
      </c>
      <c s="36">
        <v>0</v>
      </c>
      <c s="36">
        <f>ROUND(G77*H77,6)</f>
      </c>
      <c r="L77" s="38">
        <v>0</v>
      </c>
      <c s="32">
        <f>ROUND(ROUND(L77,2)*ROUND(G77,3),2)</f>
      </c>
      <c s="36" t="s">
        <v>55</v>
      </c>
      <c>
        <f>(M77*21)/100</f>
      </c>
      <c t="s">
        <v>28</v>
      </c>
    </row>
    <row r="78" spans="1:5" ht="25.5">
      <c r="A78" s="35" t="s">
        <v>56</v>
      </c>
      <c r="E78" s="39" t="s">
        <v>5375</v>
      </c>
    </row>
    <row r="79" spans="1:5" ht="12.75">
      <c r="A79" s="35" t="s">
        <v>57</v>
      </c>
      <c r="E79" s="40" t="s">
        <v>58</v>
      </c>
    </row>
    <row r="80" spans="1:5" ht="140.25">
      <c r="A80" t="s">
        <v>59</v>
      </c>
      <c r="E80" s="39" t="s">
        <v>5376</v>
      </c>
    </row>
    <row r="81" spans="1:16" ht="25.5">
      <c r="A81" t="s">
        <v>50</v>
      </c>
      <c s="34" t="s">
        <v>143</v>
      </c>
      <c s="34" t="s">
        <v>5377</v>
      </c>
      <c s="35" t="s">
        <v>5</v>
      </c>
      <c s="6" t="s">
        <v>5378</v>
      </c>
      <c s="36" t="s">
        <v>110</v>
      </c>
      <c s="37">
        <v>1</v>
      </c>
      <c s="36">
        <v>0</v>
      </c>
      <c s="36">
        <f>ROUND(G81*H81,6)</f>
      </c>
      <c r="L81" s="38">
        <v>0</v>
      </c>
      <c s="32">
        <f>ROUND(ROUND(L81,2)*ROUND(G81,3),2)</f>
      </c>
      <c s="36" t="s">
        <v>55</v>
      </c>
      <c>
        <f>(M81*21)/100</f>
      </c>
      <c t="s">
        <v>28</v>
      </c>
    </row>
    <row r="82" spans="1:5" ht="25.5">
      <c r="A82" s="35" t="s">
        <v>56</v>
      </c>
      <c r="E82" s="39" t="s">
        <v>5378</v>
      </c>
    </row>
    <row r="83" spans="1:5" ht="12.75">
      <c r="A83" s="35" t="s">
        <v>57</v>
      </c>
      <c r="E83" s="40" t="s">
        <v>58</v>
      </c>
    </row>
    <row r="84" spans="1:5" ht="102">
      <c r="A84" t="s">
        <v>59</v>
      </c>
      <c r="E84" s="39" t="s">
        <v>5379</v>
      </c>
    </row>
    <row r="85" spans="1:16" ht="25.5">
      <c r="A85" t="s">
        <v>50</v>
      </c>
      <c s="34" t="s">
        <v>146</v>
      </c>
      <c s="34" t="s">
        <v>5380</v>
      </c>
      <c s="35" t="s">
        <v>5</v>
      </c>
      <c s="6" t="s">
        <v>5381</v>
      </c>
      <c s="36" t="s">
        <v>110</v>
      </c>
      <c s="37">
        <v>1</v>
      </c>
      <c s="36">
        <v>0</v>
      </c>
      <c s="36">
        <f>ROUND(G85*H85,6)</f>
      </c>
      <c r="L85" s="38">
        <v>0</v>
      </c>
      <c s="32">
        <f>ROUND(ROUND(L85,2)*ROUND(G85,3),2)</f>
      </c>
      <c s="36" t="s">
        <v>55</v>
      </c>
      <c>
        <f>(M85*21)/100</f>
      </c>
      <c t="s">
        <v>28</v>
      </c>
    </row>
    <row r="86" spans="1:5" ht="25.5">
      <c r="A86" s="35" t="s">
        <v>56</v>
      </c>
      <c r="E86" s="39" t="s">
        <v>5381</v>
      </c>
    </row>
    <row r="87" spans="1:5" ht="12.75">
      <c r="A87" s="35" t="s">
        <v>57</v>
      </c>
      <c r="E87" s="40" t="s">
        <v>58</v>
      </c>
    </row>
    <row r="88" spans="1:5" ht="63.75">
      <c r="A88" t="s">
        <v>59</v>
      </c>
      <c r="E88" s="39" t="s">
        <v>5382</v>
      </c>
    </row>
    <row r="89" spans="1:16" ht="25.5">
      <c r="A89" t="s">
        <v>50</v>
      </c>
      <c s="34" t="s">
        <v>150</v>
      </c>
      <c s="34" t="s">
        <v>5383</v>
      </c>
      <c s="35" t="s">
        <v>5</v>
      </c>
      <c s="6" t="s">
        <v>5384</v>
      </c>
      <c s="36" t="s">
        <v>110</v>
      </c>
      <c s="37">
        <v>1</v>
      </c>
      <c s="36">
        <v>0</v>
      </c>
      <c s="36">
        <f>ROUND(G89*H89,6)</f>
      </c>
      <c r="L89" s="38">
        <v>0</v>
      </c>
      <c s="32">
        <f>ROUND(ROUND(L89,2)*ROUND(G89,3),2)</f>
      </c>
      <c s="36" t="s">
        <v>55</v>
      </c>
      <c>
        <f>(M89*21)/100</f>
      </c>
      <c t="s">
        <v>28</v>
      </c>
    </row>
    <row r="90" spans="1:5" ht="38.25">
      <c r="A90" s="35" t="s">
        <v>56</v>
      </c>
      <c r="E90" s="39" t="s">
        <v>5385</v>
      </c>
    </row>
    <row r="91" spans="1:5" ht="12.75">
      <c r="A91" s="35" t="s">
        <v>57</v>
      </c>
      <c r="E91" s="40" t="s">
        <v>58</v>
      </c>
    </row>
    <row r="92" spans="1:5" ht="102">
      <c r="A92" t="s">
        <v>59</v>
      </c>
      <c r="E92" s="39" t="s">
        <v>5386</v>
      </c>
    </row>
    <row r="93" spans="1:16" ht="25.5">
      <c r="A93" t="s">
        <v>50</v>
      </c>
      <c s="34" t="s">
        <v>154</v>
      </c>
      <c s="34" t="s">
        <v>5387</v>
      </c>
      <c s="35" t="s">
        <v>5</v>
      </c>
      <c s="6" t="s">
        <v>5388</v>
      </c>
      <c s="36" t="s">
        <v>110</v>
      </c>
      <c s="37">
        <v>1</v>
      </c>
      <c s="36">
        <v>0</v>
      </c>
      <c s="36">
        <f>ROUND(G93*H93,6)</f>
      </c>
      <c r="L93" s="38">
        <v>0</v>
      </c>
      <c s="32">
        <f>ROUND(ROUND(L93,2)*ROUND(G93,3),2)</f>
      </c>
      <c s="36" t="s">
        <v>55</v>
      </c>
      <c>
        <f>(M93*21)/100</f>
      </c>
      <c t="s">
        <v>28</v>
      </c>
    </row>
    <row r="94" spans="1:5" ht="25.5">
      <c r="A94" s="35" t="s">
        <v>56</v>
      </c>
      <c r="E94" s="39" t="s">
        <v>5388</v>
      </c>
    </row>
    <row r="95" spans="1:5" ht="12.75">
      <c r="A95" s="35" t="s">
        <v>57</v>
      </c>
      <c r="E95" s="40" t="s">
        <v>58</v>
      </c>
    </row>
    <row r="96" spans="1:5" ht="12.75">
      <c r="A96" t="s">
        <v>59</v>
      </c>
      <c r="E96" s="39" t="s">
        <v>5</v>
      </c>
    </row>
    <row r="97" spans="1:16" ht="25.5">
      <c r="A97" t="s">
        <v>50</v>
      </c>
      <c s="34" t="s">
        <v>157</v>
      </c>
      <c s="34" t="s">
        <v>5389</v>
      </c>
      <c s="35" t="s">
        <v>5</v>
      </c>
      <c s="6" t="s">
        <v>5390</v>
      </c>
      <c s="36" t="s">
        <v>110</v>
      </c>
      <c s="37">
        <v>1</v>
      </c>
      <c s="36">
        <v>0</v>
      </c>
      <c s="36">
        <f>ROUND(G97*H97,6)</f>
      </c>
      <c r="L97" s="38">
        <v>0</v>
      </c>
      <c s="32">
        <f>ROUND(ROUND(L97,2)*ROUND(G97,3),2)</f>
      </c>
      <c s="36" t="s">
        <v>55</v>
      </c>
      <c>
        <f>(M97*21)/100</f>
      </c>
      <c t="s">
        <v>28</v>
      </c>
    </row>
    <row r="98" spans="1:5" ht="38.25">
      <c r="A98" s="35" t="s">
        <v>56</v>
      </c>
      <c r="E98" s="39" t="s">
        <v>5391</v>
      </c>
    </row>
    <row r="99" spans="1:5" ht="12.75">
      <c r="A99" s="35" t="s">
        <v>57</v>
      </c>
      <c r="E99" s="40" t="s">
        <v>58</v>
      </c>
    </row>
    <row r="100" spans="1:5" ht="140.25">
      <c r="A100" t="s">
        <v>59</v>
      </c>
      <c r="E100" s="39" t="s">
        <v>5392</v>
      </c>
    </row>
    <row r="101" spans="1:16" ht="25.5">
      <c r="A101" t="s">
        <v>50</v>
      </c>
      <c s="34" t="s">
        <v>160</v>
      </c>
      <c s="34" t="s">
        <v>5393</v>
      </c>
      <c s="35" t="s">
        <v>5</v>
      </c>
      <c s="6" t="s">
        <v>5394</v>
      </c>
      <c s="36" t="s">
        <v>110</v>
      </c>
      <c s="37">
        <v>5</v>
      </c>
      <c s="36">
        <v>0</v>
      </c>
      <c s="36">
        <f>ROUND(G101*H101,6)</f>
      </c>
      <c r="L101" s="38">
        <v>0</v>
      </c>
      <c s="32">
        <f>ROUND(ROUND(L101,2)*ROUND(G101,3),2)</f>
      </c>
      <c s="36" t="s">
        <v>55</v>
      </c>
      <c>
        <f>(M101*21)/100</f>
      </c>
      <c t="s">
        <v>28</v>
      </c>
    </row>
    <row r="102" spans="1:5" ht="25.5">
      <c r="A102" s="35" t="s">
        <v>56</v>
      </c>
      <c r="E102" s="39" t="s">
        <v>5394</v>
      </c>
    </row>
    <row r="103" spans="1:5" ht="12.75">
      <c r="A103" s="35" t="s">
        <v>57</v>
      </c>
      <c r="E103" s="40" t="s">
        <v>220</v>
      </c>
    </row>
    <row r="104" spans="1:5" ht="178.5">
      <c r="A104" t="s">
        <v>59</v>
      </c>
      <c r="E104" s="39" t="s">
        <v>5395</v>
      </c>
    </row>
    <row r="105" spans="1:16" ht="12.75">
      <c r="A105" t="s">
        <v>50</v>
      </c>
      <c s="34" t="s">
        <v>163</v>
      </c>
      <c s="34" t="s">
        <v>5396</v>
      </c>
      <c s="35" t="s">
        <v>5</v>
      </c>
      <c s="6" t="s">
        <v>5397</v>
      </c>
      <c s="36" t="s">
        <v>110</v>
      </c>
      <c s="37">
        <v>4</v>
      </c>
      <c s="36">
        <v>0</v>
      </c>
      <c s="36">
        <f>ROUND(G105*H105,6)</f>
      </c>
      <c r="L105" s="38">
        <v>0</v>
      </c>
      <c s="32">
        <f>ROUND(ROUND(L105,2)*ROUND(G105,3),2)</f>
      </c>
      <c s="36" t="s">
        <v>55</v>
      </c>
      <c>
        <f>(M105*21)/100</f>
      </c>
      <c t="s">
        <v>28</v>
      </c>
    </row>
    <row r="106" spans="1:5" ht="12.75">
      <c r="A106" s="35" t="s">
        <v>56</v>
      </c>
      <c r="E106" s="39" t="s">
        <v>5397</v>
      </c>
    </row>
    <row r="107" spans="1:5" ht="12.75">
      <c r="A107" s="35" t="s">
        <v>57</v>
      </c>
      <c r="E107" s="40" t="s">
        <v>209</v>
      </c>
    </row>
    <row r="108" spans="1:5" ht="102">
      <c r="A108" t="s">
        <v>59</v>
      </c>
      <c r="E108" s="39" t="s">
        <v>5398</v>
      </c>
    </row>
    <row r="109" spans="1:16" ht="12.75">
      <c r="A109" t="s">
        <v>50</v>
      </c>
      <c s="34" t="s">
        <v>170</v>
      </c>
      <c s="34" t="s">
        <v>5399</v>
      </c>
      <c s="35" t="s">
        <v>5</v>
      </c>
      <c s="6" t="s">
        <v>5400</v>
      </c>
      <c s="36" t="s">
        <v>110</v>
      </c>
      <c s="37">
        <v>4</v>
      </c>
      <c s="36">
        <v>0</v>
      </c>
      <c s="36">
        <f>ROUND(G109*H109,6)</f>
      </c>
      <c r="L109" s="38">
        <v>0</v>
      </c>
      <c s="32">
        <f>ROUND(ROUND(L109,2)*ROUND(G109,3),2)</f>
      </c>
      <c s="36" t="s">
        <v>55</v>
      </c>
      <c>
        <f>(M109*21)/100</f>
      </c>
      <c t="s">
        <v>28</v>
      </c>
    </row>
    <row r="110" spans="1:5" ht="12.75">
      <c r="A110" s="35" t="s">
        <v>56</v>
      </c>
      <c r="E110" s="39" t="s">
        <v>5400</v>
      </c>
    </row>
    <row r="111" spans="1:5" ht="12.75">
      <c r="A111" s="35" t="s">
        <v>57</v>
      </c>
      <c r="E111" s="40" t="s">
        <v>209</v>
      </c>
    </row>
    <row r="112" spans="1:5" ht="102">
      <c r="A112" t="s">
        <v>59</v>
      </c>
      <c r="E112" s="39" t="s">
        <v>5401</v>
      </c>
    </row>
    <row r="113" spans="1:16" ht="12.75">
      <c r="A113" t="s">
        <v>50</v>
      </c>
      <c s="34" t="s">
        <v>51</v>
      </c>
      <c s="34" t="s">
        <v>5402</v>
      </c>
      <c s="35" t="s">
        <v>5</v>
      </c>
      <c s="6" t="s">
        <v>5403</v>
      </c>
      <c s="36" t="s">
        <v>110</v>
      </c>
      <c s="37">
        <v>1</v>
      </c>
      <c s="36">
        <v>0</v>
      </c>
      <c s="36">
        <f>ROUND(G113*H113,6)</f>
      </c>
      <c r="L113" s="38">
        <v>0</v>
      </c>
      <c s="32">
        <f>ROUND(ROUND(L113,2)*ROUND(G113,3),2)</f>
      </c>
      <c s="36" t="s">
        <v>55</v>
      </c>
      <c>
        <f>(M113*21)/100</f>
      </c>
      <c t="s">
        <v>28</v>
      </c>
    </row>
    <row r="114" spans="1:5" ht="12.75">
      <c r="A114" s="35" t="s">
        <v>56</v>
      </c>
      <c r="E114" s="39" t="s">
        <v>5403</v>
      </c>
    </row>
    <row r="115" spans="1:5" ht="12.75">
      <c r="A115" s="35" t="s">
        <v>57</v>
      </c>
      <c r="E115" s="40" t="s">
        <v>58</v>
      </c>
    </row>
    <row r="116" spans="1:5" ht="140.25">
      <c r="A116" t="s">
        <v>59</v>
      </c>
      <c r="E116" s="39" t="s">
        <v>5404</v>
      </c>
    </row>
    <row r="117" spans="1:16" ht="12.75">
      <c r="A117" t="s">
        <v>50</v>
      </c>
      <c s="34" t="s">
        <v>255</v>
      </c>
      <c s="34" t="s">
        <v>5405</v>
      </c>
      <c s="35" t="s">
        <v>5</v>
      </c>
      <c s="6" t="s">
        <v>5406</v>
      </c>
      <c s="36" t="s">
        <v>110</v>
      </c>
      <c s="37">
        <v>1</v>
      </c>
      <c s="36">
        <v>0</v>
      </c>
      <c s="36">
        <f>ROUND(G117*H117,6)</f>
      </c>
      <c r="L117" s="38">
        <v>0</v>
      </c>
      <c s="32">
        <f>ROUND(ROUND(L117,2)*ROUND(G117,3),2)</f>
      </c>
      <c s="36" t="s">
        <v>55</v>
      </c>
      <c>
        <f>(M117*21)/100</f>
      </c>
      <c t="s">
        <v>28</v>
      </c>
    </row>
    <row r="118" spans="1:5" ht="12.75">
      <c r="A118" s="35" t="s">
        <v>56</v>
      </c>
      <c r="E118" s="39" t="s">
        <v>5406</v>
      </c>
    </row>
    <row r="119" spans="1:5" ht="12.75">
      <c r="A119" s="35" t="s">
        <v>57</v>
      </c>
      <c r="E119" s="40" t="s">
        <v>58</v>
      </c>
    </row>
    <row r="120" spans="1:5" ht="140.25">
      <c r="A120" t="s">
        <v>59</v>
      </c>
      <c r="E120" s="39" t="s">
        <v>5407</v>
      </c>
    </row>
    <row r="121" spans="1:16" ht="25.5">
      <c r="A121" t="s">
        <v>50</v>
      </c>
      <c s="34" t="s">
        <v>260</v>
      </c>
      <c s="34" t="s">
        <v>5408</v>
      </c>
      <c s="35" t="s">
        <v>5</v>
      </c>
      <c s="6" t="s">
        <v>5409</v>
      </c>
      <c s="36" t="s">
        <v>110</v>
      </c>
      <c s="37">
        <v>2</v>
      </c>
      <c s="36">
        <v>0</v>
      </c>
      <c s="36">
        <f>ROUND(G121*H121,6)</f>
      </c>
      <c r="L121" s="38">
        <v>0</v>
      </c>
      <c s="32">
        <f>ROUND(ROUND(L121,2)*ROUND(G121,3),2)</f>
      </c>
      <c s="36" t="s">
        <v>55</v>
      </c>
      <c>
        <f>(M121*21)/100</f>
      </c>
      <c t="s">
        <v>28</v>
      </c>
    </row>
    <row r="122" spans="1:5" ht="25.5">
      <c r="A122" s="35" t="s">
        <v>56</v>
      </c>
      <c r="E122" s="39" t="s">
        <v>5409</v>
      </c>
    </row>
    <row r="123" spans="1:5" ht="12.75">
      <c r="A123" s="35" t="s">
        <v>57</v>
      </c>
      <c r="E123" s="40" t="s">
        <v>415</v>
      </c>
    </row>
    <row r="124" spans="1:5" ht="140.25">
      <c r="A124" t="s">
        <v>59</v>
      </c>
      <c r="E124" s="39" t="s">
        <v>5410</v>
      </c>
    </row>
    <row r="125" spans="1:16" ht="12.75">
      <c r="A125" t="s">
        <v>50</v>
      </c>
      <c s="34" t="s">
        <v>264</v>
      </c>
      <c s="34" t="s">
        <v>5411</v>
      </c>
      <c s="35" t="s">
        <v>5</v>
      </c>
      <c s="6" t="s">
        <v>5412</v>
      </c>
      <c s="36" t="s">
        <v>110</v>
      </c>
      <c s="37">
        <v>2</v>
      </c>
      <c s="36">
        <v>0</v>
      </c>
      <c s="36">
        <f>ROUND(G125*H125,6)</f>
      </c>
      <c r="L125" s="38">
        <v>0</v>
      </c>
      <c s="32">
        <f>ROUND(ROUND(L125,2)*ROUND(G125,3),2)</f>
      </c>
      <c s="36" t="s">
        <v>55</v>
      </c>
      <c>
        <f>(M125*21)/100</f>
      </c>
      <c t="s">
        <v>28</v>
      </c>
    </row>
    <row r="126" spans="1:5" ht="12.75">
      <c r="A126" s="35" t="s">
        <v>56</v>
      </c>
      <c r="E126" s="39" t="s">
        <v>5412</v>
      </c>
    </row>
    <row r="127" spans="1:5" ht="12.75">
      <c r="A127" s="35" t="s">
        <v>57</v>
      </c>
      <c r="E127" s="40" t="s">
        <v>415</v>
      </c>
    </row>
    <row r="128" spans="1:5" ht="140.25">
      <c r="A128" t="s">
        <v>59</v>
      </c>
      <c r="E128" s="39" t="s">
        <v>5410</v>
      </c>
    </row>
    <row r="129" spans="1:16" ht="12.75">
      <c r="A129" t="s">
        <v>50</v>
      </c>
      <c s="34" t="s">
        <v>270</v>
      </c>
      <c s="34" t="s">
        <v>5413</v>
      </c>
      <c s="35" t="s">
        <v>5</v>
      </c>
      <c s="6" t="s">
        <v>5414</v>
      </c>
      <c s="36" t="s">
        <v>110</v>
      </c>
      <c s="37">
        <v>2</v>
      </c>
      <c s="36">
        <v>0</v>
      </c>
      <c s="36">
        <f>ROUND(G129*H129,6)</f>
      </c>
      <c r="L129" s="38">
        <v>0</v>
      </c>
      <c s="32">
        <f>ROUND(ROUND(L129,2)*ROUND(G129,3),2)</f>
      </c>
      <c s="36" t="s">
        <v>55</v>
      </c>
      <c>
        <f>(M129*21)/100</f>
      </c>
      <c t="s">
        <v>28</v>
      </c>
    </row>
    <row r="130" spans="1:5" ht="12.75">
      <c r="A130" s="35" t="s">
        <v>56</v>
      </c>
      <c r="E130" s="39" t="s">
        <v>5414</v>
      </c>
    </row>
    <row r="131" spans="1:5" ht="12.75">
      <c r="A131" s="35" t="s">
        <v>57</v>
      </c>
      <c r="E131" s="40" t="s">
        <v>415</v>
      </c>
    </row>
    <row r="132" spans="1:5" ht="140.25">
      <c r="A132" t="s">
        <v>59</v>
      </c>
      <c r="E132" s="39" t="s">
        <v>5410</v>
      </c>
    </row>
    <row r="133" spans="1:16" ht="12.75">
      <c r="A133" t="s">
        <v>50</v>
      </c>
      <c s="34" t="s">
        <v>275</v>
      </c>
      <c s="34" t="s">
        <v>5415</v>
      </c>
      <c s="35" t="s">
        <v>5</v>
      </c>
      <c s="6" t="s">
        <v>5416</v>
      </c>
      <c s="36" t="s">
        <v>110</v>
      </c>
      <c s="37">
        <v>5</v>
      </c>
      <c s="36">
        <v>0</v>
      </c>
      <c s="36">
        <f>ROUND(G133*H133,6)</f>
      </c>
      <c r="L133" s="38">
        <v>0</v>
      </c>
      <c s="32">
        <f>ROUND(ROUND(L133,2)*ROUND(G133,3),2)</f>
      </c>
      <c s="36" t="s">
        <v>55</v>
      </c>
      <c>
        <f>(M133*21)/100</f>
      </c>
      <c t="s">
        <v>28</v>
      </c>
    </row>
    <row r="134" spans="1:5" ht="12.75">
      <c r="A134" s="35" t="s">
        <v>56</v>
      </c>
      <c r="E134" s="39" t="s">
        <v>5416</v>
      </c>
    </row>
    <row r="135" spans="1:5" ht="12.75">
      <c r="A135" s="35" t="s">
        <v>57</v>
      </c>
      <c r="E135" s="40" t="s">
        <v>220</v>
      </c>
    </row>
    <row r="136" spans="1:5" ht="140.25">
      <c r="A136" t="s">
        <v>59</v>
      </c>
      <c r="E136" s="39" t="s">
        <v>5417</v>
      </c>
    </row>
    <row r="137" spans="1:16" ht="12.75">
      <c r="A137" t="s">
        <v>50</v>
      </c>
      <c s="34" t="s">
        <v>279</v>
      </c>
      <c s="34" t="s">
        <v>5418</v>
      </c>
      <c s="35" t="s">
        <v>5</v>
      </c>
      <c s="6" t="s">
        <v>5419</v>
      </c>
      <c s="36" t="s">
        <v>110</v>
      </c>
      <c s="37">
        <v>1</v>
      </c>
      <c s="36">
        <v>0</v>
      </c>
      <c s="36">
        <f>ROUND(G137*H137,6)</f>
      </c>
      <c r="L137" s="38">
        <v>0</v>
      </c>
      <c s="32">
        <f>ROUND(ROUND(L137,2)*ROUND(G137,3),2)</f>
      </c>
      <c s="36" t="s">
        <v>55</v>
      </c>
      <c>
        <f>(M137*21)/100</f>
      </c>
      <c t="s">
        <v>28</v>
      </c>
    </row>
    <row r="138" spans="1:5" ht="12.75">
      <c r="A138" s="35" t="s">
        <v>56</v>
      </c>
      <c r="E138" s="39" t="s">
        <v>5419</v>
      </c>
    </row>
    <row r="139" spans="1:5" ht="12.75">
      <c r="A139" s="35" t="s">
        <v>57</v>
      </c>
      <c r="E139" s="40" t="s">
        <v>58</v>
      </c>
    </row>
    <row r="140" spans="1:5" ht="102">
      <c r="A140" t="s">
        <v>59</v>
      </c>
      <c r="E140" s="39" t="s">
        <v>5369</v>
      </c>
    </row>
    <row r="141" spans="1:16" ht="12.75">
      <c r="A141" t="s">
        <v>50</v>
      </c>
      <c s="34" t="s">
        <v>284</v>
      </c>
      <c s="34" t="s">
        <v>5420</v>
      </c>
      <c s="35" t="s">
        <v>5</v>
      </c>
      <c s="6" t="s">
        <v>5421</v>
      </c>
      <c s="36" t="s">
        <v>110</v>
      </c>
      <c s="37">
        <v>7</v>
      </c>
      <c s="36">
        <v>0</v>
      </c>
      <c s="36">
        <f>ROUND(G141*H141,6)</f>
      </c>
      <c r="L141" s="38">
        <v>0</v>
      </c>
      <c s="32">
        <f>ROUND(ROUND(L141,2)*ROUND(G141,3),2)</f>
      </c>
      <c s="36" t="s">
        <v>55</v>
      </c>
      <c>
        <f>(M141*21)/100</f>
      </c>
      <c t="s">
        <v>28</v>
      </c>
    </row>
    <row r="142" spans="1:5" ht="12.75">
      <c r="A142" s="35" t="s">
        <v>56</v>
      </c>
      <c r="E142" s="39" t="s">
        <v>5421</v>
      </c>
    </row>
    <row r="143" spans="1:5" ht="12.75">
      <c r="A143" s="35" t="s">
        <v>57</v>
      </c>
      <c r="E143" s="40" t="s">
        <v>216</v>
      </c>
    </row>
    <row r="144" spans="1:5" ht="178.5">
      <c r="A144" t="s">
        <v>59</v>
      </c>
      <c r="E144" s="39" t="s">
        <v>5422</v>
      </c>
    </row>
    <row r="145" spans="1:16" ht="25.5">
      <c r="A145" t="s">
        <v>50</v>
      </c>
      <c s="34" t="s">
        <v>287</v>
      </c>
      <c s="34" t="s">
        <v>5423</v>
      </c>
      <c s="35" t="s">
        <v>5</v>
      </c>
      <c s="6" t="s">
        <v>5424</v>
      </c>
      <c s="36" t="s">
        <v>110</v>
      </c>
      <c s="37">
        <v>1</v>
      </c>
      <c s="36">
        <v>0</v>
      </c>
      <c s="36">
        <f>ROUND(G145*H145,6)</f>
      </c>
      <c r="L145" s="38">
        <v>0</v>
      </c>
      <c s="32">
        <f>ROUND(ROUND(L145,2)*ROUND(G145,3),2)</f>
      </c>
      <c s="36" t="s">
        <v>55</v>
      </c>
      <c>
        <f>(M145*21)/100</f>
      </c>
      <c t="s">
        <v>28</v>
      </c>
    </row>
    <row r="146" spans="1:5" ht="25.5">
      <c r="A146" s="35" t="s">
        <v>56</v>
      </c>
      <c r="E146" s="39" t="s">
        <v>5424</v>
      </c>
    </row>
    <row r="147" spans="1:5" ht="12.75">
      <c r="A147" s="35" t="s">
        <v>57</v>
      </c>
      <c r="E147" s="40" t="s">
        <v>58</v>
      </c>
    </row>
    <row r="148" spans="1:5" ht="63.75">
      <c r="A148" t="s">
        <v>59</v>
      </c>
      <c r="E148" s="39" t="s">
        <v>5425</v>
      </c>
    </row>
    <row r="149" spans="1:16" ht="25.5">
      <c r="A149" t="s">
        <v>50</v>
      </c>
      <c s="34" t="s">
        <v>291</v>
      </c>
      <c s="34" t="s">
        <v>5426</v>
      </c>
      <c s="35" t="s">
        <v>5</v>
      </c>
      <c s="6" t="s">
        <v>5427</v>
      </c>
      <c s="36" t="s">
        <v>110</v>
      </c>
      <c s="37">
        <v>1</v>
      </c>
      <c s="36">
        <v>0</v>
      </c>
      <c s="36">
        <f>ROUND(G149*H149,6)</f>
      </c>
      <c r="L149" s="38">
        <v>0</v>
      </c>
      <c s="32">
        <f>ROUND(ROUND(L149,2)*ROUND(G149,3),2)</f>
      </c>
      <c s="36" t="s">
        <v>55</v>
      </c>
      <c>
        <f>(M149*21)/100</f>
      </c>
      <c t="s">
        <v>28</v>
      </c>
    </row>
    <row r="150" spans="1:5" ht="25.5">
      <c r="A150" s="35" t="s">
        <v>56</v>
      </c>
      <c r="E150" s="39" t="s">
        <v>5427</v>
      </c>
    </row>
    <row r="151" spans="1:5" ht="12.75">
      <c r="A151" s="35" t="s">
        <v>57</v>
      </c>
      <c r="E151" s="40" t="s">
        <v>58</v>
      </c>
    </row>
    <row r="152" spans="1:5" ht="102">
      <c r="A152" t="s">
        <v>59</v>
      </c>
      <c r="E152" s="39" t="s">
        <v>5428</v>
      </c>
    </row>
    <row r="153" spans="1:16" ht="12.75">
      <c r="A153" t="s">
        <v>50</v>
      </c>
      <c s="34" t="s">
        <v>295</v>
      </c>
      <c s="34" t="s">
        <v>5429</v>
      </c>
      <c s="35" t="s">
        <v>5</v>
      </c>
      <c s="6" t="s">
        <v>5430</v>
      </c>
      <c s="36" t="s">
        <v>110</v>
      </c>
      <c s="37">
        <v>1</v>
      </c>
      <c s="36">
        <v>0</v>
      </c>
      <c s="36">
        <f>ROUND(G153*H153,6)</f>
      </c>
      <c r="L153" s="38">
        <v>0</v>
      </c>
      <c s="32">
        <f>ROUND(ROUND(L153,2)*ROUND(G153,3),2)</f>
      </c>
      <c s="36" t="s">
        <v>55</v>
      </c>
      <c>
        <f>(M153*21)/100</f>
      </c>
      <c t="s">
        <v>28</v>
      </c>
    </row>
    <row r="154" spans="1:5" ht="12.75">
      <c r="A154" s="35" t="s">
        <v>56</v>
      </c>
      <c r="E154" s="39" t="s">
        <v>5430</v>
      </c>
    </row>
    <row r="155" spans="1:5" ht="12.75">
      <c r="A155" s="35" t="s">
        <v>57</v>
      </c>
      <c r="E155" s="40" t="s">
        <v>58</v>
      </c>
    </row>
    <row r="156" spans="1:5" ht="63.75">
      <c r="A156" t="s">
        <v>59</v>
      </c>
      <c r="E156" s="39" t="s">
        <v>5431</v>
      </c>
    </row>
    <row r="157" spans="1:16" ht="12.75">
      <c r="A157" t="s">
        <v>50</v>
      </c>
      <c s="34" t="s">
        <v>298</v>
      </c>
      <c s="34" t="s">
        <v>5432</v>
      </c>
      <c s="35" t="s">
        <v>5</v>
      </c>
      <c s="6" t="s">
        <v>5433</v>
      </c>
      <c s="36" t="s">
        <v>110</v>
      </c>
      <c s="37">
        <v>1</v>
      </c>
      <c s="36">
        <v>0</v>
      </c>
      <c s="36">
        <f>ROUND(G157*H157,6)</f>
      </c>
      <c r="L157" s="38">
        <v>0</v>
      </c>
      <c s="32">
        <f>ROUND(ROUND(L157,2)*ROUND(G157,3),2)</f>
      </c>
      <c s="36" t="s">
        <v>55</v>
      </c>
      <c>
        <f>(M157*21)/100</f>
      </c>
      <c t="s">
        <v>28</v>
      </c>
    </row>
    <row r="158" spans="1:5" ht="12.75">
      <c r="A158" s="35" t="s">
        <v>56</v>
      </c>
      <c r="E158" s="39" t="s">
        <v>5433</v>
      </c>
    </row>
    <row r="159" spans="1:5" ht="12.75">
      <c r="A159" s="35" t="s">
        <v>57</v>
      </c>
      <c r="E159" s="40" t="s">
        <v>58</v>
      </c>
    </row>
    <row r="160" spans="1:5" ht="102">
      <c r="A160" t="s">
        <v>59</v>
      </c>
      <c r="E160" s="39" t="s">
        <v>5434</v>
      </c>
    </row>
    <row r="161" spans="1:16" ht="12.75">
      <c r="A161" t="s">
        <v>50</v>
      </c>
      <c s="34" t="s">
        <v>302</v>
      </c>
      <c s="34" t="s">
        <v>5435</v>
      </c>
      <c s="35" t="s">
        <v>5</v>
      </c>
      <c s="6" t="s">
        <v>5436</v>
      </c>
      <c s="36" t="s">
        <v>110</v>
      </c>
      <c s="37">
        <v>1</v>
      </c>
      <c s="36">
        <v>0</v>
      </c>
      <c s="36">
        <f>ROUND(G161*H161,6)</f>
      </c>
      <c r="L161" s="38">
        <v>0</v>
      </c>
      <c s="32">
        <f>ROUND(ROUND(L161,2)*ROUND(G161,3),2)</f>
      </c>
      <c s="36" t="s">
        <v>55</v>
      </c>
      <c>
        <f>(M161*21)/100</f>
      </c>
      <c t="s">
        <v>28</v>
      </c>
    </row>
    <row r="162" spans="1:5" ht="12.75">
      <c r="A162" s="35" t="s">
        <v>56</v>
      </c>
      <c r="E162" s="39" t="s">
        <v>5436</v>
      </c>
    </row>
    <row r="163" spans="1:5" ht="12.75">
      <c r="A163" s="35" t="s">
        <v>57</v>
      </c>
      <c r="E163" s="40" t="s">
        <v>58</v>
      </c>
    </row>
    <row r="164" spans="1:5" ht="140.25">
      <c r="A164" t="s">
        <v>59</v>
      </c>
      <c r="E164" s="39" t="s">
        <v>5437</v>
      </c>
    </row>
    <row r="165" spans="1:16" ht="25.5">
      <c r="A165" t="s">
        <v>50</v>
      </c>
      <c s="34" t="s">
        <v>306</v>
      </c>
      <c s="34" t="s">
        <v>5438</v>
      </c>
      <c s="35" t="s">
        <v>5</v>
      </c>
      <c s="6" t="s">
        <v>5439</v>
      </c>
      <c s="36" t="s">
        <v>110</v>
      </c>
      <c s="37">
        <v>24</v>
      </c>
      <c s="36">
        <v>0</v>
      </c>
      <c s="36">
        <f>ROUND(G165*H165,6)</f>
      </c>
      <c r="L165" s="38">
        <v>0</v>
      </c>
      <c s="32">
        <f>ROUND(ROUND(L165,2)*ROUND(G165,3),2)</f>
      </c>
      <c s="36" t="s">
        <v>55</v>
      </c>
      <c>
        <f>(M165*21)/100</f>
      </c>
      <c t="s">
        <v>28</v>
      </c>
    </row>
    <row r="166" spans="1:5" ht="25.5">
      <c r="A166" s="35" t="s">
        <v>56</v>
      </c>
      <c r="E166" s="39" t="s">
        <v>5439</v>
      </c>
    </row>
    <row r="167" spans="1:5" ht="12.75">
      <c r="A167" s="35" t="s">
        <v>57</v>
      </c>
      <c r="E167" s="40" t="s">
        <v>190</v>
      </c>
    </row>
    <row r="168" spans="1:5" ht="140.25">
      <c r="A168" t="s">
        <v>59</v>
      </c>
      <c r="E168" s="39" t="s">
        <v>5440</v>
      </c>
    </row>
    <row r="169" spans="1:16" ht="12.75">
      <c r="A169" t="s">
        <v>50</v>
      </c>
      <c s="34" t="s">
        <v>310</v>
      </c>
      <c s="34" t="s">
        <v>5441</v>
      </c>
      <c s="35" t="s">
        <v>5</v>
      </c>
      <c s="6" t="s">
        <v>5442</v>
      </c>
      <c s="36" t="s">
        <v>110</v>
      </c>
      <c s="37">
        <v>9</v>
      </c>
      <c s="36">
        <v>0</v>
      </c>
      <c s="36">
        <f>ROUND(G169*H169,6)</f>
      </c>
      <c r="L169" s="38">
        <v>0</v>
      </c>
      <c s="32">
        <f>ROUND(ROUND(L169,2)*ROUND(G169,3),2)</f>
      </c>
      <c s="36" t="s">
        <v>55</v>
      </c>
      <c>
        <f>(M169*21)/100</f>
      </c>
      <c t="s">
        <v>28</v>
      </c>
    </row>
    <row r="170" spans="1:5" ht="12.75">
      <c r="A170" s="35" t="s">
        <v>56</v>
      </c>
      <c r="E170" s="39" t="s">
        <v>5442</v>
      </c>
    </row>
    <row r="171" spans="1:5" ht="12.75">
      <c r="A171" s="35" t="s">
        <v>57</v>
      </c>
      <c r="E171" s="40" t="s">
        <v>743</v>
      </c>
    </row>
    <row r="172" spans="1:5" ht="140.25">
      <c r="A172" t="s">
        <v>59</v>
      </c>
      <c r="E172" s="39" t="s">
        <v>5443</v>
      </c>
    </row>
    <row r="173" spans="1:16" ht="12.75">
      <c r="A173" t="s">
        <v>50</v>
      </c>
      <c s="34" t="s">
        <v>314</v>
      </c>
      <c s="34" t="s">
        <v>5444</v>
      </c>
      <c s="35" t="s">
        <v>5</v>
      </c>
      <c s="6" t="s">
        <v>5445</v>
      </c>
      <c s="36" t="s">
        <v>110</v>
      </c>
      <c s="37">
        <v>12</v>
      </c>
      <c s="36">
        <v>0</v>
      </c>
      <c s="36">
        <f>ROUND(G173*H173,6)</f>
      </c>
      <c r="L173" s="38">
        <v>0</v>
      </c>
      <c s="32">
        <f>ROUND(ROUND(L173,2)*ROUND(G173,3),2)</f>
      </c>
      <c s="36" t="s">
        <v>55</v>
      </c>
      <c>
        <f>(M173*21)/100</f>
      </c>
      <c t="s">
        <v>28</v>
      </c>
    </row>
    <row r="174" spans="1:5" ht="12.75">
      <c r="A174" s="35" t="s">
        <v>56</v>
      </c>
      <c r="E174" s="39" t="s">
        <v>5445</v>
      </c>
    </row>
    <row r="175" spans="1:5" ht="12.75">
      <c r="A175" s="35" t="s">
        <v>57</v>
      </c>
      <c r="E175" s="40" t="s">
        <v>282</v>
      </c>
    </row>
    <row r="176" spans="1:5" ht="140.25">
      <c r="A176" t="s">
        <v>59</v>
      </c>
      <c r="E176" s="39" t="s">
        <v>5446</v>
      </c>
    </row>
    <row r="177" spans="1:16" ht="25.5">
      <c r="A177" t="s">
        <v>50</v>
      </c>
      <c s="34" t="s">
        <v>318</v>
      </c>
      <c s="34" t="s">
        <v>5447</v>
      </c>
      <c s="35" t="s">
        <v>5</v>
      </c>
      <c s="6" t="s">
        <v>5448</v>
      </c>
      <c s="36" t="s">
        <v>267</v>
      </c>
      <c s="37">
        <v>18642.2</v>
      </c>
      <c s="36">
        <v>0</v>
      </c>
      <c s="36">
        <f>ROUND(G177*H177,6)</f>
      </c>
      <c r="L177" s="38">
        <v>0</v>
      </c>
      <c s="32">
        <f>ROUND(ROUND(L177,2)*ROUND(G177,3),2)</f>
      </c>
      <c s="36" t="s">
        <v>55</v>
      </c>
      <c>
        <f>(M177*21)/100</f>
      </c>
      <c t="s">
        <v>28</v>
      </c>
    </row>
    <row r="178" spans="1:5" ht="25.5">
      <c r="A178" s="35" t="s">
        <v>56</v>
      </c>
      <c r="E178" s="39" t="s">
        <v>5448</v>
      </c>
    </row>
    <row r="179" spans="1:5" ht="12.75">
      <c r="A179" s="35" t="s">
        <v>57</v>
      </c>
      <c r="E179" s="40" t="s">
        <v>5449</v>
      </c>
    </row>
    <row r="180" spans="1:5" ht="102">
      <c r="A180" t="s">
        <v>59</v>
      </c>
      <c r="E180" s="39" t="s">
        <v>5450</v>
      </c>
    </row>
    <row r="181" spans="1:16" ht="12.75">
      <c r="A181" t="s">
        <v>50</v>
      </c>
      <c s="34" t="s">
        <v>324</v>
      </c>
      <c s="34" t="s">
        <v>5451</v>
      </c>
      <c s="35" t="s">
        <v>5</v>
      </c>
      <c s="6" t="s">
        <v>226</v>
      </c>
      <c s="36" t="s">
        <v>110</v>
      </c>
      <c s="37">
        <v>8</v>
      </c>
      <c s="36">
        <v>0</v>
      </c>
      <c s="36">
        <f>ROUND(G181*H181,6)</f>
      </c>
      <c r="L181" s="38">
        <v>0</v>
      </c>
      <c s="32">
        <f>ROUND(ROUND(L181,2)*ROUND(G181,3),2)</f>
      </c>
      <c s="36" t="s">
        <v>55</v>
      </c>
      <c>
        <f>(M181*21)/100</f>
      </c>
      <c t="s">
        <v>28</v>
      </c>
    </row>
    <row r="182" spans="1:5" ht="12.75">
      <c r="A182" s="35" t="s">
        <v>56</v>
      </c>
      <c r="E182" s="39" t="s">
        <v>226</v>
      </c>
    </row>
    <row r="183" spans="1:5" ht="12.75">
      <c r="A183" s="35" t="s">
        <v>57</v>
      </c>
      <c r="E183" s="40" t="s">
        <v>322</v>
      </c>
    </row>
    <row r="184" spans="1:5" ht="63.75">
      <c r="A184" t="s">
        <v>59</v>
      </c>
      <c r="E184" s="39" t="s">
        <v>5452</v>
      </c>
    </row>
    <row r="185" spans="1:16" ht="25.5">
      <c r="A185" t="s">
        <v>50</v>
      </c>
      <c s="34" t="s">
        <v>328</v>
      </c>
      <c s="34" t="s">
        <v>5453</v>
      </c>
      <c s="35" t="s">
        <v>5</v>
      </c>
      <c s="6" t="s">
        <v>5454</v>
      </c>
      <c s="36" t="s">
        <v>110</v>
      </c>
      <c s="37">
        <v>9</v>
      </c>
      <c s="36">
        <v>0</v>
      </c>
      <c s="36">
        <f>ROUND(G185*H185,6)</f>
      </c>
      <c r="L185" s="38">
        <v>0</v>
      </c>
      <c s="32">
        <f>ROUND(ROUND(L185,2)*ROUND(G185,3),2)</f>
      </c>
      <c s="36" t="s">
        <v>55</v>
      </c>
      <c>
        <f>(M185*21)/100</f>
      </c>
      <c t="s">
        <v>28</v>
      </c>
    </row>
    <row r="186" spans="1:5" ht="25.5">
      <c r="A186" s="35" t="s">
        <v>56</v>
      </c>
      <c r="E186" s="39" t="s">
        <v>5454</v>
      </c>
    </row>
    <row r="187" spans="1:5" ht="12.75">
      <c r="A187" s="35" t="s">
        <v>57</v>
      </c>
      <c r="E187" s="40" t="s">
        <v>743</v>
      </c>
    </row>
    <row r="188" spans="1:5" ht="140.25">
      <c r="A188" t="s">
        <v>59</v>
      </c>
      <c r="E188" s="39" t="s">
        <v>5455</v>
      </c>
    </row>
    <row r="189" spans="1:13" ht="12.75">
      <c r="A189" t="s">
        <v>47</v>
      </c>
      <c r="C189" s="31" t="s">
        <v>1066</v>
      </c>
      <c r="E189" s="33" t="s">
        <v>5456</v>
      </c>
      <c r="J189" s="32">
        <f>0</f>
      </c>
      <c s="32">
        <f>0</f>
      </c>
      <c s="32">
        <f>0+L190+L194+L198+L202+L206+L210+L214+L218+L222+L226+L230+L234+L238+L242+L246+L250+L254+L258+L262+L266+L270+L274+L278+L282+L286+L290</f>
      </c>
      <c s="32">
        <f>0+M190+M194+M198+M202+M206+M210+M214+M218+M222+M226+M230+M234+M238+M242+M246+M250+M254+M258+M262+M266+M270+M274+M278+M282+M286+M290</f>
      </c>
    </row>
    <row r="190" spans="1:16" ht="12.75">
      <c r="A190" t="s">
        <v>50</v>
      </c>
      <c s="34" t="s">
        <v>332</v>
      </c>
      <c s="34" t="s">
        <v>5457</v>
      </c>
      <c s="35" t="s">
        <v>5</v>
      </c>
      <c s="6" t="s">
        <v>5458</v>
      </c>
      <c s="36" t="s">
        <v>110</v>
      </c>
      <c s="37">
        <v>18</v>
      </c>
      <c s="36">
        <v>0</v>
      </c>
      <c s="36">
        <f>ROUND(G190*H190,6)</f>
      </c>
      <c r="L190" s="38">
        <v>0</v>
      </c>
      <c s="32">
        <f>ROUND(ROUND(L190,2)*ROUND(G190,3),2)</f>
      </c>
      <c s="36" t="s">
        <v>55</v>
      </c>
      <c>
        <f>(M190*21)/100</f>
      </c>
      <c t="s">
        <v>28</v>
      </c>
    </row>
    <row r="191" spans="1:5" ht="12.75">
      <c r="A191" s="35" t="s">
        <v>56</v>
      </c>
      <c r="E191" s="39" t="s">
        <v>5458</v>
      </c>
    </row>
    <row r="192" spans="1:5" ht="12.75">
      <c r="A192" s="35" t="s">
        <v>57</v>
      </c>
      <c r="E192" s="40" t="s">
        <v>1008</v>
      </c>
    </row>
    <row r="193" spans="1:5" ht="140.25">
      <c r="A193" t="s">
        <v>59</v>
      </c>
      <c r="E193" s="39" t="s">
        <v>5459</v>
      </c>
    </row>
    <row r="194" spans="1:16" ht="25.5">
      <c r="A194" t="s">
        <v>50</v>
      </c>
      <c s="34" t="s">
        <v>336</v>
      </c>
      <c s="34" t="s">
        <v>5460</v>
      </c>
      <c s="35" t="s">
        <v>5</v>
      </c>
      <c s="6" t="s">
        <v>5461</v>
      </c>
      <c s="36" t="s">
        <v>1327</v>
      </c>
      <c s="37">
        <v>18</v>
      </c>
      <c s="36">
        <v>0</v>
      </c>
      <c s="36">
        <f>ROUND(G194*H194,6)</f>
      </c>
      <c r="L194" s="38">
        <v>0</v>
      </c>
      <c s="32">
        <f>ROUND(ROUND(L194,2)*ROUND(G194,3),2)</f>
      </c>
      <c s="36" t="s">
        <v>294</v>
      </c>
      <c>
        <f>(M194*21)/100</f>
      </c>
      <c t="s">
        <v>28</v>
      </c>
    </row>
    <row r="195" spans="1:5" ht="25.5">
      <c r="A195" s="35" t="s">
        <v>56</v>
      </c>
      <c r="E195" s="39" t="s">
        <v>5461</v>
      </c>
    </row>
    <row r="196" spans="1:5" ht="12.75">
      <c r="A196" s="35" t="s">
        <v>57</v>
      </c>
      <c r="E196" s="40" t="s">
        <v>5</v>
      </c>
    </row>
    <row r="197" spans="1:5" ht="216.75">
      <c r="A197" t="s">
        <v>59</v>
      </c>
      <c r="E197" s="39" t="s">
        <v>5462</v>
      </c>
    </row>
    <row r="198" spans="1:16" ht="25.5">
      <c r="A198" t="s">
        <v>50</v>
      </c>
      <c s="34" t="s">
        <v>339</v>
      </c>
      <c s="34" t="s">
        <v>5463</v>
      </c>
      <c s="35" t="s">
        <v>5</v>
      </c>
      <c s="6" t="s">
        <v>5464</v>
      </c>
      <c s="36" t="s">
        <v>110</v>
      </c>
      <c s="37">
        <v>4</v>
      </c>
      <c s="36">
        <v>0</v>
      </c>
      <c s="36">
        <f>ROUND(G198*H198,6)</f>
      </c>
      <c r="L198" s="38">
        <v>0</v>
      </c>
      <c s="32">
        <f>ROUND(ROUND(L198,2)*ROUND(G198,3),2)</f>
      </c>
      <c s="36" t="s">
        <v>55</v>
      </c>
      <c>
        <f>(M198*21)/100</f>
      </c>
      <c t="s">
        <v>28</v>
      </c>
    </row>
    <row r="199" spans="1:5" ht="25.5">
      <c r="A199" s="35" t="s">
        <v>56</v>
      </c>
      <c r="E199" s="39" t="s">
        <v>5464</v>
      </c>
    </row>
    <row r="200" spans="1:5" ht="12.75">
      <c r="A200" s="35" t="s">
        <v>57</v>
      </c>
      <c r="E200" s="40" t="s">
        <v>209</v>
      </c>
    </row>
    <row r="201" spans="1:5" ht="89.25">
      <c r="A201" t="s">
        <v>59</v>
      </c>
      <c r="E201" s="39" t="s">
        <v>5465</v>
      </c>
    </row>
    <row r="202" spans="1:16" ht="25.5">
      <c r="A202" t="s">
        <v>50</v>
      </c>
      <c s="34" t="s">
        <v>343</v>
      </c>
      <c s="34" t="s">
        <v>5466</v>
      </c>
      <c s="35" t="s">
        <v>5</v>
      </c>
      <c s="6" t="s">
        <v>5467</v>
      </c>
      <c s="36" t="s">
        <v>1327</v>
      </c>
      <c s="37">
        <v>4</v>
      </c>
      <c s="36">
        <v>0</v>
      </c>
      <c s="36">
        <f>ROUND(G202*H202,6)</f>
      </c>
      <c r="L202" s="38">
        <v>0</v>
      </c>
      <c s="32">
        <f>ROUND(ROUND(L202,2)*ROUND(G202,3),2)</f>
      </c>
      <c s="36" t="s">
        <v>294</v>
      </c>
      <c>
        <f>(M202*21)/100</f>
      </c>
      <c t="s">
        <v>28</v>
      </c>
    </row>
    <row r="203" spans="1:5" ht="25.5">
      <c r="A203" s="35" t="s">
        <v>56</v>
      </c>
      <c r="E203" s="39" t="s">
        <v>5467</v>
      </c>
    </row>
    <row r="204" spans="1:5" ht="12.75">
      <c r="A204" s="35" t="s">
        <v>57</v>
      </c>
      <c r="E204" s="40" t="s">
        <v>209</v>
      </c>
    </row>
    <row r="205" spans="1:5" ht="140.25">
      <c r="A205" t="s">
        <v>59</v>
      </c>
      <c r="E205" s="39" t="s">
        <v>5468</v>
      </c>
    </row>
    <row r="206" spans="1:16" ht="25.5">
      <c r="A206" t="s">
        <v>50</v>
      </c>
      <c s="34" t="s">
        <v>347</v>
      </c>
      <c s="34" t="s">
        <v>5469</v>
      </c>
      <c s="35" t="s">
        <v>5</v>
      </c>
      <c s="6" t="s">
        <v>5470</v>
      </c>
      <c s="36" t="s">
        <v>110</v>
      </c>
      <c s="37">
        <v>1</v>
      </c>
      <c s="36">
        <v>0</v>
      </c>
      <c s="36">
        <f>ROUND(G206*H206,6)</f>
      </c>
      <c r="L206" s="38">
        <v>0</v>
      </c>
      <c s="32">
        <f>ROUND(ROUND(L206,2)*ROUND(G206,3),2)</f>
      </c>
      <c s="36" t="s">
        <v>55</v>
      </c>
      <c>
        <f>(M206*21)/100</f>
      </c>
      <c t="s">
        <v>28</v>
      </c>
    </row>
    <row r="207" spans="1:5" ht="25.5">
      <c r="A207" s="35" t="s">
        <v>56</v>
      </c>
      <c r="E207" s="39" t="s">
        <v>5470</v>
      </c>
    </row>
    <row r="208" spans="1:5" ht="12.75">
      <c r="A208" s="35" t="s">
        <v>57</v>
      </c>
      <c r="E208" s="40" t="s">
        <v>58</v>
      </c>
    </row>
    <row r="209" spans="1:5" ht="114.75">
      <c r="A209" t="s">
        <v>59</v>
      </c>
      <c r="E209" s="39" t="s">
        <v>5471</v>
      </c>
    </row>
    <row r="210" spans="1:16" ht="25.5">
      <c r="A210" t="s">
        <v>50</v>
      </c>
      <c s="34" t="s">
        <v>351</v>
      </c>
      <c s="34" t="s">
        <v>5466</v>
      </c>
      <c s="35" t="s">
        <v>62</v>
      </c>
      <c s="6" t="s">
        <v>5467</v>
      </c>
      <c s="36" t="s">
        <v>1327</v>
      </c>
      <c s="37">
        <v>1</v>
      </c>
      <c s="36">
        <v>0</v>
      </c>
      <c s="36">
        <f>ROUND(G210*H210,6)</f>
      </c>
      <c r="L210" s="38">
        <v>0</v>
      </c>
      <c s="32">
        <f>ROUND(ROUND(L210,2)*ROUND(G210,3),2)</f>
      </c>
      <c s="36" t="s">
        <v>294</v>
      </c>
      <c>
        <f>(M210*21)/100</f>
      </c>
      <c t="s">
        <v>28</v>
      </c>
    </row>
    <row r="211" spans="1:5" ht="25.5">
      <c r="A211" s="35" t="s">
        <v>56</v>
      </c>
      <c r="E211" s="39" t="s">
        <v>5467</v>
      </c>
    </row>
    <row r="212" spans="1:5" ht="12.75">
      <c r="A212" s="35" t="s">
        <v>57</v>
      </c>
      <c r="E212" s="40" t="s">
        <v>58</v>
      </c>
    </row>
    <row r="213" spans="1:5" ht="178.5">
      <c r="A213" t="s">
        <v>59</v>
      </c>
      <c r="E213" s="39" t="s">
        <v>5472</v>
      </c>
    </row>
    <row r="214" spans="1:16" ht="12.75">
      <c r="A214" t="s">
        <v>50</v>
      </c>
      <c s="34" t="s">
        <v>490</v>
      </c>
      <c s="34" t="s">
        <v>5473</v>
      </c>
      <c s="35" t="s">
        <v>5</v>
      </c>
      <c s="6" t="s">
        <v>5474</v>
      </c>
      <c s="36" t="s">
        <v>110</v>
      </c>
      <c s="37">
        <v>6</v>
      </c>
      <c s="36">
        <v>0</v>
      </c>
      <c s="36">
        <f>ROUND(G214*H214,6)</f>
      </c>
      <c r="L214" s="38">
        <v>0</v>
      </c>
      <c s="32">
        <f>ROUND(ROUND(L214,2)*ROUND(G214,3),2)</f>
      </c>
      <c s="36" t="s">
        <v>55</v>
      </c>
      <c>
        <f>(M214*21)/100</f>
      </c>
      <c t="s">
        <v>28</v>
      </c>
    </row>
    <row r="215" spans="1:5" ht="12.75">
      <c r="A215" s="35" t="s">
        <v>56</v>
      </c>
      <c r="E215" s="39" t="s">
        <v>5474</v>
      </c>
    </row>
    <row r="216" spans="1:5" ht="12.75">
      <c r="A216" s="35" t="s">
        <v>57</v>
      </c>
      <c r="E216" s="40" t="s">
        <v>241</v>
      </c>
    </row>
    <row r="217" spans="1:5" ht="89.25">
      <c r="A217" t="s">
        <v>59</v>
      </c>
      <c r="E217" s="39" t="s">
        <v>5475</v>
      </c>
    </row>
    <row r="218" spans="1:16" ht="25.5">
      <c r="A218" t="s">
        <v>50</v>
      </c>
      <c s="34" t="s">
        <v>494</v>
      </c>
      <c s="34" t="s">
        <v>5466</v>
      </c>
      <c s="35" t="s">
        <v>28</v>
      </c>
      <c s="6" t="s">
        <v>5467</v>
      </c>
      <c s="36" t="s">
        <v>1327</v>
      </c>
      <c s="37">
        <v>6</v>
      </c>
      <c s="36">
        <v>0</v>
      </c>
      <c s="36">
        <f>ROUND(G218*H218,6)</f>
      </c>
      <c r="L218" s="38">
        <v>0</v>
      </c>
      <c s="32">
        <f>ROUND(ROUND(L218,2)*ROUND(G218,3),2)</f>
      </c>
      <c s="36" t="s">
        <v>294</v>
      </c>
      <c>
        <f>(M218*21)/100</f>
      </c>
      <c t="s">
        <v>28</v>
      </c>
    </row>
    <row r="219" spans="1:5" ht="25.5">
      <c r="A219" s="35" t="s">
        <v>56</v>
      </c>
      <c r="E219" s="39" t="s">
        <v>5467</v>
      </c>
    </row>
    <row r="220" spans="1:5" ht="12.75">
      <c r="A220" s="35" t="s">
        <v>57</v>
      </c>
      <c r="E220" s="40" t="s">
        <v>241</v>
      </c>
    </row>
    <row r="221" spans="1:5" ht="140.25">
      <c r="A221" t="s">
        <v>59</v>
      </c>
      <c r="E221" s="39" t="s">
        <v>5476</v>
      </c>
    </row>
    <row r="222" spans="1:16" ht="12.75">
      <c r="A222" t="s">
        <v>50</v>
      </c>
      <c s="34" t="s">
        <v>498</v>
      </c>
      <c s="34" t="s">
        <v>5477</v>
      </c>
      <c s="35" t="s">
        <v>5</v>
      </c>
      <c s="6" t="s">
        <v>5478</v>
      </c>
      <c s="36" t="s">
        <v>110</v>
      </c>
      <c s="37">
        <v>8</v>
      </c>
      <c s="36">
        <v>0</v>
      </c>
      <c s="36">
        <f>ROUND(G222*H222,6)</f>
      </c>
      <c r="L222" s="38">
        <v>0</v>
      </c>
      <c s="32">
        <f>ROUND(ROUND(L222,2)*ROUND(G222,3),2)</f>
      </c>
      <c s="36" t="s">
        <v>55</v>
      </c>
      <c>
        <f>(M222*21)/100</f>
      </c>
      <c t="s">
        <v>28</v>
      </c>
    </row>
    <row r="223" spans="1:5" ht="12.75">
      <c r="A223" s="35" t="s">
        <v>56</v>
      </c>
      <c r="E223" s="39" t="s">
        <v>5478</v>
      </c>
    </row>
    <row r="224" spans="1:5" ht="12.75">
      <c r="A224" s="35" t="s">
        <v>57</v>
      </c>
      <c r="E224" s="40" t="s">
        <v>322</v>
      </c>
    </row>
    <row r="225" spans="1:5" ht="89.25">
      <c r="A225" t="s">
        <v>59</v>
      </c>
      <c r="E225" s="39" t="s">
        <v>5479</v>
      </c>
    </row>
    <row r="226" spans="1:16" ht="25.5">
      <c r="A226" t="s">
        <v>50</v>
      </c>
      <c s="34" t="s">
        <v>502</v>
      </c>
      <c s="34" t="s">
        <v>5466</v>
      </c>
      <c s="35" t="s">
        <v>26</v>
      </c>
      <c s="6" t="s">
        <v>5467</v>
      </c>
      <c s="36" t="s">
        <v>1327</v>
      </c>
      <c s="37">
        <v>8</v>
      </c>
      <c s="36">
        <v>0</v>
      </c>
      <c s="36">
        <f>ROUND(G226*H226,6)</f>
      </c>
      <c r="L226" s="38">
        <v>0</v>
      </c>
      <c s="32">
        <f>ROUND(ROUND(L226,2)*ROUND(G226,3),2)</f>
      </c>
      <c s="36" t="s">
        <v>294</v>
      </c>
      <c>
        <f>(M226*21)/100</f>
      </c>
      <c t="s">
        <v>28</v>
      </c>
    </row>
    <row r="227" spans="1:5" ht="25.5">
      <c r="A227" s="35" t="s">
        <v>56</v>
      </c>
      <c r="E227" s="39" t="s">
        <v>5467</v>
      </c>
    </row>
    <row r="228" spans="1:5" ht="12.75">
      <c r="A228" s="35" t="s">
        <v>57</v>
      </c>
      <c r="E228" s="40" t="s">
        <v>322</v>
      </c>
    </row>
    <row r="229" spans="1:5" ht="140.25">
      <c r="A229" t="s">
        <v>59</v>
      </c>
      <c r="E229" s="39" t="s">
        <v>5480</v>
      </c>
    </row>
    <row r="230" spans="1:16" ht="12.75">
      <c r="A230" t="s">
        <v>50</v>
      </c>
      <c s="34" t="s">
        <v>506</v>
      </c>
      <c s="34" t="s">
        <v>5481</v>
      </c>
      <c s="35" t="s">
        <v>5</v>
      </c>
      <c s="6" t="s">
        <v>5482</v>
      </c>
      <c s="36" t="s">
        <v>110</v>
      </c>
      <c s="37">
        <v>11</v>
      </c>
      <c s="36">
        <v>0</v>
      </c>
      <c s="36">
        <f>ROUND(G230*H230,6)</f>
      </c>
      <c r="L230" s="38">
        <v>0</v>
      </c>
      <c s="32">
        <f>ROUND(ROUND(L230,2)*ROUND(G230,3),2)</f>
      </c>
      <c s="36" t="s">
        <v>55</v>
      </c>
      <c>
        <f>(M230*21)/100</f>
      </c>
      <c t="s">
        <v>28</v>
      </c>
    </row>
    <row r="231" spans="1:5" ht="12.75">
      <c r="A231" s="35" t="s">
        <v>56</v>
      </c>
      <c r="E231" s="39" t="s">
        <v>5482</v>
      </c>
    </row>
    <row r="232" spans="1:5" ht="12.75">
      <c r="A232" s="35" t="s">
        <v>57</v>
      </c>
      <c r="E232" s="40" t="s">
        <v>258</v>
      </c>
    </row>
    <row r="233" spans="1:5" ht="89.25">
      <c r="A233" t="s">
        <v>59</v>
      </c>
      <c r="E233" s="39" t="s">
        <v>5483</v>
      </c>
    </row>
    <row r="234" spans="1:16" ht="25.5">
      <c r="A234" t="s">
        <v>50</v>
      </c>
      <c s="34" t="s">
        <v>511</v>
      </c>
      <c s="34" t="s">
        <v>5466</v>
      </c>
      <c s="35" t="s">
        <v>78</v>
      </c>
      <c s="6" t="s">
        <v>5467</v>
      </c>
      <c s="36" t="s">
        <v>1327</v>
      </c>
      <c s="37">
        <v>11</v>
      </c>
      <c s="36">
        <v>0</v>
      </c>
      <c s="36">
        <f>ROUND(G234*H234,6)</f>
      </c>
      <c r="L234" s="38">
        <v>0</v>
      </c>
      <c s="32">
        <f>ROUND(ROUND(L234,2)*ROUND(G234,3),2)</f>
      </c>
      <c s="36" t="s">
        <v>294</v>
      </c>
      <c>
        <f>(M234*21)/100</f>
      </c>
      <c t="s">
        <v>28</v>
      </c>
    </row>
    <row r="235" spans="1:5" ht="25.5">
      <c r="A235" s="35" t="s">
        <v>56</v>
      </c>
      <c r="E235" s="39" t="s">
        <v>5467</v>
      </c>
    </row>
    <row r="236" spans="1:5" ht="12.75">
      <c r="A236" s="35" t="s">
        <v>57</v>
      </c>
      <c r="E236" s="40" t="s">
        <v>258</v>
      </c>
    </row>
    <row r="237" spans="1:5" ht="140.25">
      <c r="A237" t="s">
        <v>59</v>
      </c>
      <c r="E237" s="39" t="s">
        <v>5484</v>
      </c>
    </row>
    <row r="238" spans="1:16" ht="12.75">
      <c r="A238" t="s">
        <v>50</v>
      </c>
      <c s="34" t="s">
        <v>515</v>
      </c>
      <c s="34" t="s">
        <v>5485</v>
      </c>
      <c s="35" t="s">
        <v>5</v>
      </c>
      <c s="6" t="s">
        <v>5486</v>
      </c>
      <c s="36" t="s">
        <v>110</v>
      </c>
      <c s="37">
        <v>13</v>
      </c>
      <c s="36">
        <v>0</v>
      </c>
      <c s="36">
        <f>ROUND(G238*H238,6)</f>
      </c>
      <c r="L238" s="38">
        <v>0</v>
      </c>
      <c s="32">
        <f>ROUND(ROUND(L238,2)*ROUND(G238,3),2)</f>
      </c>
      <c s="36" t="s">
        <v>55</v>
      </c>
      <c>
        <f>(M238*21)/100</f>
      </c>
      <c t="s">
        <v>28</v>
      </c>
    </row>
    <row r="239" spans="1:5" ht="12.75">
      <c r="A239" s="35" t="s">
        <v>56</v>
      </c>
      <c r="E239" s="39" t="s">
        <v>5486</v>
      </c>
    </row>
    <row r="240" spans="1:5" ht="12.75">
      <c r="A240" s="35" t="s">
        <v>57</v>
      </c>
      <c r="E240" s="40" t="s">
        <v>1153</v>
      </c>
    </row>
    <row r="241" spans="1:5" ht="114.75">
      <c r="A241" t="s">
        <v>59</v>
      </c>
      <c r="E241" s="39" t="s">
        <v>5487</v>
      </c>
    </row>
    <row r="242" spans="1:16" ht="25.5">
      <c r="A242" t="s">
        <v>50</v>
      </c>
      <c s="34" t="s">
        <v>520</v>
      </c>
      <c s="34" t="s">
        <v>5466</v>
      </c>
      <c s="35" t="s">
        <v>83</v>
      </c>
      <c s="6" t="s">
        <v>5467</v>
      </c>
      <c s="36" t="s">
        <v>1327</v>
      </c>
      <c s="37">
        <v>13</v>
      </c>
      <c s="36">
        <v>0</v>
      </c>
      <c s="36">
        <f>ROUND(G242*H242,6)</f>
      </c>
      <c r="L242" s="38">
        <v>0</v>
      </c>
      <c s="32">
        <f>ROUND(ROUND(L242,2)*ROUND(G242,3),2)</f>
      </c>
      <c s="36" t="s">
        <v>294</v>
      </c>
      <c>
        <f>(M242*21)/100</f>
      </c>
      <c t="s">
        <v>28</v>
      </c>
    </row>
    <row r="243" spans="1:5" ht="25.5">
      <c r="A243" s="35" t="s">
        <v>56</v>
      </c>
      <c r="E243" s="39" t="s">
        <v>5467</v>
      </c>
    </row>
    <row r="244" spans="1:5" ht="12.75">
      <c r="A244" s="35" t="s">
        <v>57</v>
      </c>
      <c r="E244" s="40" t="s">
        <v>1153</v>
      </c>
    </row>
    <row r="245" spans="1:5" ht="178.5">
      <c r="A245" t="s">
        <v>59</v>
      </c>
      <c r="E245" s="39" t="s">
        <v>5488</v>
      </c>
    </row>
    <row r="246" spans="1:16" ht="25.5">
      <c r="A246" t="s">
        <v>50</v>
      </c>
      <c s="34" t="s">
        <v>524</v>
      </c>
      <c s="34" t="s">
        <v>5489</v>
      </c>
      <c s="35" t="s">
        <v>5</v>
      </c>
      <c s="6" t="s">
        <v>5490</v>
      </c>
      <c s="36" t="s">
        <v>110</v>
      </c>
      <c s="37">
        <v>4</v>
      </c>
      <c s="36">
        <v>0</v>
      </c>
      <c s="36">
        <f>ROUND(G246*H246,6)</f>
      </c>
      <c r="L246" s="38">
        <v>0</v>
      </c>
      <c s="32">
        <f>ROUND(ROUND(L246,2)*ROUND(G246,3),2)</f>
      </c>
      <c s="36" t="s">
        <v>55</v>
      </c>
      <c>
        <f>(M246*21)/100</f>
      </c>
      <c t="s">
        <v>28</v>
      </c>
    </row>
    <row r="247" spans="1:5" ht="25.5">
      <c r="A247" s="35" t="s">
        <v>56</v>
      </c>
      <c r="E247" s="39" t="s">
        <v>5490</v>
      </c>
    </row>
    <row r="248" spans="1:5" ht="12.75">
      <c r="A248" s="35" t="s">
        <v>57</v>
      </c>
      <c r="E248" s="40" t="s">
        <v>209</v>
      </c>
    </row>
    <row r="249" spans="1:5" ht="114.75">
      <c r="A249" t="s">
        <v>59</v>
      </c>
      <c r="E249" s="39" t="s">
        <v>5491</v>
      </c>
    </row>
    <row r="250" spans="1:16" ht="25.5">
      <c r="A250" t="s">
        <v>50</v>
      </c>
      <c s="34" t="s">
        <v>528</v>
      </c>
      <c s="34" t="s">
        <v>5466</v>
      </c>
      <c s="35" t="s">
        <v>27</v>
      </c>
      <c s="6" t="s">
        <v>5467</v>
      </c>
      <c s="36" t="s">
        <v>1327</v>
      </c>
      <c s="37">
        <v>4</v>
      </c>
      <c s="36">
        <v>0</v>
      </c>
      <c s="36">
        <f>ROUND(G250*H250,6)</f>
      </c>
      <c r="L250" s="38">
        <v>0</v>
      </c>
      <c s="32">
        <f>ROUND(ROUND(L250,2)*ROUND(G250,3),2)</f>
      </c>
      <c s="36" t="s">
        <v>294</v>
      </c>
      <c>
        <f>(M250*21)/100</f>
      </c>
      <c t="s">
        <v>28</v>
      </c>
    </row>
    <row r="251" spans="1:5" ht="25.5">
      <c r="A251" s="35" t="s">
        <v>56</v>
      </c>
      <c r="E251" s="39" t="s">
        <v>5467</v>
      </c>
    </row>
    <row r="252" spans="1:5" ht="12.75">
      <c r="A252" s="35" t="s">
        <v>57</v>
      </c>
      <c r="E252" s="40" t="s">
        <v>209</v>
      </c>
    </row>
    <row r="253" spans="1:5" ht="178.5">
      <c r="A253" t="s">
        <v>59</v>
      </c>
      <c r="E253" s="39" t="s">
        <v>5492</v>
      </c>
    </row>
    <row r="254" spans="1:16" ht="12.75">
      <c r="A254" t="s">
        <v>50</v>
      </c>
      <c s="34" t="s">
        <v>535</v>
      </c>
      <c s="34" t="s">
        <v>5493</v>
      </c>
      <c s="35" t="s">
        <v>5</v>
      </c>
      <c s="6" t="s">
        <v>5494</v>
      </c>
      <c s="36" t="s">
        <v>110</v>
      </c>
      <c s="37">
        <v>5</v>
      </c>
      <c s="36">
        <v>0</v>
      </c>
      <c s="36">
        <f>ROUND(G254*H254,6)</f>
      </c>
      <c r="L254" s="38">
        <v>0</v>
      </c>
      <c s="32">
        <f>ROUND(ROUND(L254,2)*ROUND(G254,3),2)</f>
      </c>
      <c s="36" t="s">
        <v>55</v>
      </c>
      <c>
        <f>(M254*21)/100</f>
      </c>
      <c t="s">
        <v>28</v>
      </c>
    </row>
    <row r="255" spans="1:5" ht="12.75">
      <c r="A255" s="35" t="s">
        <v>56</v>
      </c>
      <c r="E255" s="39" t="s">
        <v>5494</v>
      </c>
    </row>
    <row r="256" spans="1:5" ht="12.75">
      <c r="A256" s="35" t="s">
        <v>57</v>
      </c>
      <c r="E256" s="40" t="s">
        <v>220</v>
      </c>
    </row>
    <row r="257" spans="1:5" ht="89.25">
      <c r="A257" t="s">
        <v>59</v>
      </c>
      <c r="E257" s="39" t="s">
        <v>5495</v>
      </c>
    </row>
    <row r="258" spans="1:16" ht="25.5">
      <c r="A258" t="s">
        <v>50</v>
      </c>
      <c s="34" t="s">
        <v>539</v>
      </c>
      <c s="34" t="s">
        <v>5466</v>
      </c>
      <c s="35" t="s">
        <v>92</v>
      </c>
      <c s="6" t="s">
        <v>5467</v>
      </c>
      <c s="36" t="s">
        <v>1327</v>
      </c>
      <c s="37">
        <v>5</v>
      </c>
      <c s="36">
        <v>0</v>
      </c>
      <c s="36">
        <f>ROUND(G258*H258,6)</f>
      </c>
      <c r="L258" s="38">
        <v>0</v>
      </c>
      <c s="32">
        <f>ROUND(ROUND(L258,2)*ROUND(G258,3),2)</f>
      </c>
      <c s="36" t="s">
        <v>294</v>
      </c>
      <c>
        <f>(M258*21)/100</f>
      </c>
      <c t="s">
        <v>28</v>
      </c>
    </row>
    <row r="259" spans="1:5" ht="25.5">
      <c r="A259" s="35" t="s">
        <v>56</v>
      </c>
      <c r="E259" s="39" t="s">
        <v>5467</v>
      </c>
    </row>
    <row r="260" spans="1:5" ht="12.75">
      <c r="A260" s="35" t="s">
        <v>57</v>
      </c>
      <c r="E260" s="40" t="s">
        <v>220</v>
      </c>
    </row>
    <row r="261" spans="1:5" ht="140.25">
      <c r="A261" t="s">
        <v>59</v>
      </c>
      <c r="E261" s="39" t="s">
        <v>5496</v>
      </c>
    </row>
    <row r="262" spans="1:16" ht="12.75">
      <c r="A262" t="s">
        <v>50</v>
      </c>
      <c s="34" t="s">
        <v>543</v>
      </c>
      <c s="34" t="s">
        <v>5497</v>
      </c>
      <c s="35" t="s">
        <v>5</v>
      </c>
      <c s="6" t="s">
        <v>5498</v>
      </c>
      <c s="36" t="s">
        <v>110</v>
      </c>
      <c s="37">
        <v>34</v>
      </c>
      <c s="36">
        <v>0</v>
      </c>
      <c s="36">
        <f>ROUND(G262*H262,6)</f>
      </c>
      <c r="L262" s="38">
        <v>0</v>
      </c>
      <c s="32">
        <f>ROUND(ROUND(L262,2)*ROUND(G262,3),2)</f>
      </c>
      <c s="36" t="s">
        <v>55</v>
      </c>
      <c>
        <f>(M262*21)/100</f>
      </c>
      <c t="s">
        <v>28</v>
      </c>
    </row>
    <row r="263" spans="1:5" ht="12.75">
      <c r="A263" s="35" t="s">
        <v>56</v>
      </c>
      <c r="E263" s="39" t="s">
        <v>5498</v>
      </c>
    </row>
    <row r="264" spans="1:5" ht="12.75">
      <c r="A264" s="35" t="s">
        <v>57</v>
      </c>
      <c r="E264" s="40" t="s">
        <v>5499</v>
      </c>
    </row>
    <row r="265" spans="1:5" ht="114.75">
      <c r="A265" t="s">
        <v>59</v>
      </c>
      <c r="E265" s="39" t="s">
        <v>5500</v>
      </c>
    </row>
    <row r="266" spans="1:16" ht="25.5">
      <c r="A266" t="s">
        <v>50</v>
      </c>
      <c s="34" t="s">
        <v>546</v>
      </c>
      <c s="34" t="s">
        <v>5501</v>
      </c>
      <c s="35" t="s">
        <v>5</v>
      </c>
      <c s="6" t="s">
        <v>5502</v>
      </c>
      <c s="36" t="s">
        <v>1327</v>
      </c>
      <c s="37">
        <v>34</v>
      </c>
      <c s="36">
        <v>0</v>
      </c>
      <c s="36">
        <f>ROUND(G266*H266,6)</f>
      </c>
      <c r="L266" s="38">
        <v>0</v>
      </c>
      <c s="32">
        <f>ROUND(ROUND(L266,2)*ROUND(G266,3),2)</f>
      </c>
      <c s="36" t="s">
        <v>294</v>
      </c>
      <c>
        <f>(M266*21)/100</f>
      </c>
      <c t="s">
        <v>28</v>
      </c>
    </row>
    <row r="267" spans="1:5" ht="25.5">
      <c r="A267" s="35" t="s">
        <v>56</v>
      </c>
      <c r="E267" s="39" t="s">
        <v>5502</v>
      </c>
    </row>
    <row r="268" spans="1:5" ht="12.75">
      <c r="A268" s="35" t="s">
        <v>57</v>
      </c>
      <c r="E268" s="40" t="s">
        <v>5499</v>
      </c>
    </row>
    <row r="269" spans="1:5" ht="178.5">
      <c r="A269" t="s">
        <v>59</v>
      </c>
      <c r="E269" s="39" t="s">
        <v>5503</v>
      </c>
    </row>
    <row r="270" spans="1:16" ht="12.75">
      <c r="A270" t="s">
        <v>50</v>
      </c>
      <c s="34" t="s">
        <v>549</v>
      </c>
      <c s="34" t="s">
        <v>5504</v>
      </c>
      <c s="35" t="s">
        <v>5</v>
      </c>
      <c s="6" t="s">
        <v>5505</v>
      </c>
      <c s="36" t="s">
        <v>110</v>
      </c>
      <c s="37">
        <v>10</v>
      </c>
      <c s="36">
        <v>0</v>
      </c>
      <c s="36">
        <f>ROUND(G270*H270,6)</f>
      </c>
      <c r="L270" s="38">
        <v>0</v>
      </c>
      <c s="32">
        <f>ROUND(ROUND(L270,2)*ROUND(G270,3),2)</f>
      </c>
      <c s="36" t="s">
        <v>55</v>
      </c>
      <c>
        <f>(M270*21)/100</f>
      </c>
      <c t="s">
        <v>28</v>
      </c>
    </row>
    <row r="271" spans="1:5" ht="12.75">
      <c r="A271" s="35" t="s">
        <v>56</v>
      </c>
      <c r="E271" s="39" t="s">
        <v>5505</v>
      </c>
    </row>
    <row r="272" spans="1:5" ht="12.75">
      <c r="A272" s="35" t="s">
        <v>57</v>
      </c>
      <c r="E272" s="40" t="s">
        <v>173</v>
      </c>
    </row>
    <row r="273" spans="1:5" ht="114.75">
      <c r="A273" t="s">
        <v>59</v>
      </c>
      <c r="E273" s="39" t="s">
        <v>5506</v>
      </c>
    </row>
    <row r="274" spans="1:16" ht="25.5">
      <c r="A274" t="s">
        <v>50</v>
      </c>
      <c s="34" t="s">
        <v>552</v>
      </c>
      <c s="34" t="s">
        <v>5507</v>
      </c>
      <c s="35" t="s">
        <v>5</v>
      </c>
      <c s="6" t="s">
        <v>5508</v>
      </c>
      <c s="36" t="s">
        <v>1327</v>
      </c>
      <c s="37">
        <v>10</v>
      </c>
      <c s="36">
        <v>0</v>
      </c>
      <c s="36">
        <f>ROUND(G274*H274,6)</f>
      </c>
      <c r="L274" s="38">
        <v>0</v>
      </c>
      <c s="32">
        <f>ROUND(ROUND(L274,2)*ROUND(G274,3),2)</f>
      </c>
      <c s="36" t="s">
        <v>294</v>
      </c>
      <c>
        <f>(M274*21)/100</f>
      </c>
      <c t="s">
        <v>28</v>
      </c>
    </row>
    <row r="275" spans="1:5" ht="25.5">
      <c r="A275" s="35" t="s">
        <v>56</v>
      </c>
      <c r="E275" s="39" t="s">
        <v>5508</v>
      </c>
    </row>
    <row r="276" spans="1:5" ht="12.75">
      <c r="A276" s="35" t="s">
        <v>57</v>
      </c>
      <c r="E276" s="40" t="s">
        <v>173</v>
      </c>
    </row>
    <row r="277" spans="1:5" ht="178.5">
      <c r="A277" t="s">
        <v>59</v>
      </c>
      <c r="E277" s="39" t="s">
        <v>5509</v>
      </c>
    </row>
    <row r="278" spans="1:16" ht="12.75">
      <c r="A278" t="s">
        <v>50</v>
      </c>
      <c s="34" t="s">
        <v>555</v>
      </c>
      <c s="34" t="s">
        <v>5510</v>
      </c>
      <c s="35" t="s">
        <v>5</v>
      </c>
      <c s="6" t="s">
        <v>5511</v>
      </c>
      <c s="36" t="s">
        <v>110</v>
      </c>
      <c s="37">
        <v>8</v>
      </c>
      <c s="36">
        <v>0</v>
      </c>
      <c s="36">
        <f>ROUND(G278*H278,6)</f>
      </c>
      <c r="L278" s="38">
        <v>0</v>
      </c>
      <c s="32">
        <f>ROUND(ROUND(L278,2)*ROUND(G278,3),2)</f>
      </c>
      <c s="36" t="s">
        <v>55</v>
      </c>
      <c>
        <f>(M278*21)/100</f>
      </c>
      <c t="s">
        <v>28</v>
      </c>
    </row>
    <row r="279" spans="1:5" ht="12.75">
      <c r="A279" s="35" t="s">
        <v>56</v>
      </c>
      <c r="E279" s="39" t="s">
        <v>5511</v>
      </c>
    </row>
    <row r="280" spans="1:5" ht="12.75">
      <c r="A280" s="35" t="s">
        <v>57</v>
      </c>
      <c r="E280" s="40" t="s">
        <v>322</v>
      </c>
    </row>
    <row r="281" spans="1:5" ht="89.25">
      <c r="A281" t="s">
        <v>59</v>
      </c>
      <c r="E281" s="39" t="s">
        <v>5512</v>
      </c>
    </row>
    <row r="282" spans="1:16" ht="25.5">
      <c r="A282" t="s">
        <v>50</v>
      </c>
      <c s="34" t="s">
        <v>558</v>
      </c>
      <c s="34" t="s">
        <v>5466</v>
      </c>
      <c s="35" t="s">
        <v>48</v>
      </c>
      <c s="6" t="s">
        <v>5467</v>
      </c>
      <c s="36" t="s">
        <v>1327</v>
      </c>
      <c s="37">
        <v>8</v>
      </c>
      <c s="36">
        <v>0</v>
      </c>
      <c s="36">
        <f>ROUND(G282*H282,6)</f>
      </c>
      <c r="L282" s="38">
        <v>0</v>
      </c>
      <c s="32">
        <f>ROUND(ROUND(L282,2)*ROUND(G282,3),2)</f>
      </c>
      <c s="36" t="s">
        <v>294</v>
      </c>
      <c>
        <f>(M282*21)/100</f>
      </c>
      <c t="s">
        <v>28</v>
      </c>
    </row>
    <row r="283" spans="1:5" ht="25.5">
      <c r="A283" s="35" t="s">
        <v>56</v>
      </c>
      <c r="E283" s="39" t="s">
        <v>5467</v>
      </c>
    </row>
    <row r="284" spans="1:5" ht="12.75">
      <c r="A284" s="35" t="s">
        <v>57</v>
      </c>
      <c r="E284" s="40" t="s">
        <v>322</v>
      </c>
    </row>
    <row r="285" spans="1:5" ht="140.25">
      <c r="A285" t="s">
        <v>59</v>
      </c>
      <c r="E285" s="39" t="s">
        <v>5513</v>
      </c>
    </row>
    <row r="286" spans="1:16" ht="12.75">
      <c r="A286" t="s">
        <v>50</v>
      </c>
      <c s="34" t="s">
        <v>561</v>
      </c>
      <c s="34" t="s">
        <v>5514</v>
      </c>
      <c s="35" t="s">
        <v>5</v>
      </c>
      <c s="6" t="s">
        <v>5515</v>
      </c>
      <c s="36" t="s">
        <v>110</v>
      </c>
      <c s="37">
        <v>1</v>
      </c>
      <c s="36">
        <v>0</v>
      </c>
      <c s="36">
        <f>ROUND(G286*H286,6)</f>
      </c>
      <c r="L286" s="38">
        <v>0</v>
      </c>
      <c s="32">
        <f>ROUND(ROUND(L286,2)*ROUND(G286,3),2)</f>
      </c>
      <c s="36" t="s">
        <v>55</v>
      </c>
      <c>
        <f>(M286*21)/100</f>
      </c>
      <c t="s">
        <v>28</v>
      </c>
    </row>
    <row r="287" spans="1:5" ht="12.75">
      <c r="A287" s="35" t="s">
        <v>56</v>
      </c>
      <c r="E287" s="39" t="s">
        <v>5515</v>
      </c>
    </row>
    <row r="288" spans="1:5" ht="12.75">
      <c r="A288" s="35" t="s">
        <v>57</v>
      </c>
      <c r="E288" s="40" t="s">
        <v>58</v>
      </c>
    </row>
    <row r="289" spans="1:5" ht="12.75">
      <c r="A289" t="s">
        <v>59</v>
      </c>
      <c r="E289" s="39" t="s">
        <v>5</v>
      </c>
    </row>
    <row r="290" spans="1:16" ht="25.5">
      <c r="A290" t="s">
        <v>50</v>
      </c>
      <c s="34" t="s">
        <v>564</v>
      </c>
      <c s="34" t="s">
        <v>5516</v>
      </c>
      <c s="35" t="s">
        <v>5</v>
      </c>
      <c s="6" t="s">
        <v>5517</v>
      </c>
      <c s="36" t="s">
        <v>110</v>
      </c>
      <c s="37">
        <v>16</v>
      </c>
      <c s="36">
        <v>0</v>
      </c>
      <c s="36">
        <f>ROUND(G290*H290,6)</f>
      </c>
      <c r="L290" s="38">
        <v>0</v>
      </c>
      <c s="32">
        <f>ROUND(ROUND(L290,2)*ROUND(G290,3),2)</f>
      </c>
      <c s="36" t="s">
        <v>55</v>
      </c>
      <c>
        <f>(M290*21)/100</f>
      </c>
      <c t="s">
        <v>28</v>
      </c>
    </row>
    <row r="291" spans="1:5" ht="25.5">
      <c r="A291" s="35" t="s">
        <v>56</v>
      </c>
      <c r="E291" s="39" t="s">
        <v>5517</v>
      </c>
    </row>
    <row r="292" spans="1:5" ht="12.75">
      <c r="A292" s="35" t="s">
        <v>57</v>
      </c>
      <c r="E292" s="40" t="s">
        <v>1019</v>
      </c>
    </row>
    <row r="293" spans="1:5" ht="12.75">
      <c r="A293" t="s">
        <v>59</v>
      </c>
      <c r="E293" s="39" t="s">
        <v>5</v>
      </c>
    </row>
    <row r="294" spans="1:13" ht="12.75">
      <c r="A294" t="s">
        <v>47</v>
      </c>
      <c r="C294" s="31" t="s">
        <v>1076</v>
      </c>
      <c r="E294" s="33" t="s">
        <v>5518</v>
      </c>
      <c r="J294" s="32">
        <f>0</f>
      </c>
      <c s="32">
        <f>0</f>
      </c>
      <c s="32">
        <f>0+L295+L299+L303+L307+L311+L315+L319+L323+L327+L331+L335+L339+L343+L347+L351+L355+L359+L363+L367+L371+L375+L379+L383+L387+L391+L395+L399+L403+L407+L411+L415+L419+L423+L427+L431+L435+L439+L443+L447+L451</f>
      </c>
      <c s="32">
        <f>0+M295+M299+M303+M307+M311+M315+M319+M323+M327+M331+M335+M339+M343+M347+M351+M355+M359+M363+M367+M371+M375+M379+M383+M387+M391+M395+M399+M403+M407+M411+M415+M419+M423+M427+M431+M435+M439+M443+M447+M451</f>
      </c>
    </row>
    <row r="295" spans="1:16" ht="12.75">
      <c r="A295" t="s">
        <v>50</v>
      </c>
      <c s="34" t="s">
        <v>567</v>
      </c>
      <c s="34" t="s">
        <v>5519</v>
      </c>
      <c s="35" t="s">
        <v>5</v>
      </c>
      <c s="6" t="s">
        <v>5520</v>
      </c>
      <c s="36" t="s">
        <v>267</v>
      </c>
      <c s="37">
        <v>20</v>
      </c>
      <c s="36">
        <v>0</v>
      </c>
      <c s="36">
        <f>ROUND(G295*H295,6)</f>
      </c>
      <c r="L295" s="38">
        <v>0</v>
      </c>
      <c s="32">
        <f>ROUND(ROUND(L295,2)*ROUND(G295,3),2)</f>
      </c>
      <c s="36" t="s">
        <v>55</v>
      </c>
      <c>
        <f>(M295*21)/100</f>
      </c>
      <c t="s">
        <v>28</v>
      </c>
    </row>
    <row r="296" spans="1:5" ht="12.75">
      <c r="A296" s="35" t="s">
        <v>56</v>
      </c>
      <c r="E296" s="39" t="s">
        <v>5520</v>
      </c>
    </row>
    <row r="297" spans="1:5" ht="12.75">
      <c r="A297" s="35" t="s">
        <v>57</v>
      </c>
      <c r="E297" s="40" t="s">
        <v>103</v>
      </c>
    </row>
    <row r="298" spans="1:5" ht="102">
      <c r="A298" t="s">
        <v>59</v>
      </c>
      <c r="E298" s="39" t="s">
        <v>5521</v>
      </c>
    </row>
    <row r="299" spans="1:16" ht="12.75">
      <c r="A299" t="s">
        <v>50</v>
      </c>
      <c s="34" t="s">
        <v>570</v>
      </c>
      <c s="34" t="s">
        <v>5522</v>
      </c>
      <c s="35" t="s">
        <v>5</v>
      </c>
      <c s="6" t="s">
        <v>5523</v>
      </c>
      <c s="36" t="s">
        <v>267</v>
      </c>
      <c s="37">
        <v>20</v>
      </c>
      <c s="36">
        <v>0.00539</v>
      </c>
      <c s="36">
        <f>ROUND(G299*H299,6)</f>
      </c>
      <c r="L299" s="38">
        <v>0</v>
      </c>
      <c s="32">
        <f>ROUND(ROUND(L299,2)*ROUND(G299,3),2)</f>
      </c>
      <c s="36" t="s">
        <v>294</v>
      </c>
      <c>
        <f>(M299*21)/100</f>
      </c>
      <c t="s">
        <v>28</v>
      </c>
    </row>
    <row r="300" spans="1:5" ht="12.75">
      <c r="A300" s="35" t="s">
        <v>56</v>
      </c>
      <c r="E300" s="39" t="s">
        <v>5523</v>
      </c>
    </row>
    <row r="301" spans="1:5" ht="12.75">
      <c r="A301" s="35" t="s">
        <v>57</v>
      </c>
      <c r="E301" s="40" t="s">
        <v>103</v>
      </c>
    </row>
    <row r="302" spans="1:5" ht="63.75">
      <c r="A302" t="s">
        <v>59</v>
      </c>
      <c r="E302" s="39" t="s">
        <v>5524</v>
      </c>
    </row>
    <row r="303" spans="1:16" ht="12.75">
      <c r="A303" t="s">
        <v>50</v>
      </c>
      <c s="34" t="s">
        <v>573</v>
      </c>
      <c s="34" t="s">
        <v>5525</v>
      </c>
      <c s="35" t="s">
        <v>5</v>
      </c>
      <c s="6" t="s">
        <v>5526</v>
      </c>
      <c s="36" t="s">
        <v>267</v>
      </c>
      <c s="37">
        <v>705</v>
      </c>
      <c s="36">
        <v>0.00147</v>
      </c>
      <c s="36">
        <f>ROUND(G303*H303,6)</f>
      </c>
      <c r="L303" s="38">
        <v>0</v>
      </c>
      <c s="32">
        <f>ROUND(ROUND(L303,2)*ROUND(G303,3),2)</f>
      </c>
      <c s="36" t="s">
        <v>294</v>
      </c>
      <c>
        <f>(M303*21)/100</f>
      </c>
      <c t="s">
        <v>28</v>
      </c>
    </row>
    <row r="304" spans="1:5" ht="12.75">
      <c r="A304" s="35" t="s">
        <v>56</v>
      </c>
      <c r="E304" s="39" t="s">
        <v>5526</v>
      </c>
    </row>
    <row r="305" spans="1:5" ht="12.75">
      <c r="A305" s="35" t="s">
        <v>57</v>
      </c>
      <c r="E305" s="40" t="s">
        <v>5527</v>
      </c>
    </row>
    <row r="306" spans="1:5" ht="38.25">
      <c r="A306" t="s">
        <v>59</v>
      </c>
      <c r="E306" s="39" t="s">
        <v>5528</v>
      </c>
    </row>
    <row r="307" spans="1:16" ht="25.5">
      <c r="A307" t="s">
        <v>50</v>
      </c>
      <c s="34" t="s">
        <v>576</v>
      </c>
      <c s="34" t="s">
        <v>5529</v>
      </c>
      <c s="35" t="s">
        <v>5</v>
      </c>
      <c s="6" t="s">
        <v>5530</v>
      </c>
      <c s="36" t="s">
        <v>267</v>
      </c>
      <c s="37">
        <v>705</v>
      </c>
      <c s="36">
        <v>0</v>
      </c>
      <c s="36">
        <f>ROUND(G307*H307,6)</f>
      </c>
      <c r="L307" s="38">
        <v>0</v>
      </c>
      <c s="32">
        <f>ROUND(ROUND(L307,2)*ROUND(G307,3),2)</f>
      </c>
      <c s="36" t="s">
        <v>294</v>
      </c>
      <c>
        <f>(M307*21)/100</f>
      </c>
      <c t="s">
        <v>28</v>
      </c>
    </row>
    <row r="308" spans="1:5" ht="25.5">
      <c r="A308" s="35" t="s">
        <v>56</v>
      </c>
      <c r="E308" s="39" t="s">
        <v>5530</v>
      </c>
    </row>
    <row r="309" spans="1:5" ht="12.75">
      <c r="A309" s="35" t="s">
        <v>57</v>
      </c>
      <c r="E309" s="40" t="s">
        <v>5527</v>
      </c>
    </row>
    <row r="310" spans="1:5" ht="63.75">
      <c r="A310" t="s">
        <v>59</v>
      </c>
      <c r="E310" s="39" t="s">
        <v>5531</v>
      </c>
    </row>
    <row r="311" spans="1:16" ht="25.5">
      <c r="A311" t="s">
        <v>50</v>
      </c>
      <c s="34" t="s">
        <v>579</v>
      </c>
      <c s="34" t="s">
        <v>5529</v>
      </c>
      <c s="35" t="s">
        <v>62</v>
      </c>
      <c s="6" t="s">
        <v>5530</v>
      </c>
      <c s="36" t="s">
        <v>267</v>
      </c>
      <c s="37">
        <v>665</v>
      </c>
      <c s="36">
        <v>0</v>
      </c>
      <c s="36">
        <f>ROUND(G311*H311,6)</f>
      </c>
      <c r="L311" s="38">
        <v>0</v>
      </c>
      <c s="32">
        <f>ROUND(ROUND(L311,2)*ROUND(G311,3),2)</f>
      </c>
      <c s="36" t="s">
        <v>294</v>
      </c>
      <c>
        <f>(M311*21)/100</f>
      </c>
      <c t="s">
        <v>28</v>
      </c>
    </row>
    <row r="312" spans="1:5" ht="25.5">
      <c r="A312" s="35" t="s">
        <v>56</v>
      </c>
      <c r="E312" s="39" t="s">
        <v>5530</v>
      </c>
    </row>
    <row r="313" spans="1:5" ht="12.75">
      <c r="A313" s="35" t="s">
        <v>57</v>
      </c>
      <c r="E313" s="40" t="s">
        <v>5532</v>
      </c>
    </row>
    <row r="314" spans="1:5" ht="63.75">
      <c r="A314" t="s">
        <v>59</v>
      </c>
      <c r="E314" s="39" t="s">
        <v>5531</v>
      </c>
    </row>
    <row r="315" spans="1:16" ht="12.75">
      <c r="A315" t="s">
        <v>50</v>
      </c>
      <c s="34" t="s">
        <v>582</v>
      </c>
      <c s="34" t="s">
        <v>5533</v>
      </c>
      <c s="35" t="s">
        <v>5</v>
      </c>
      <c s="6" t="s">
        <v>5534</v>
      </c>
      <c s="36" t="s">
        <v>267</v>
      </c>
      <c s="37">
        <v>665</v>
      </c>
      <c s="36">
        <v>0.0009</v>
      </c>
      <c s="36">
        <f>ROUND(G315*H315,6)</f>
      </c>
      <c r="L315" s="38">
        <v>0</v>
      </c>
      <c s="32">
        <f>ROUND(ROUND(L315,2)*ROUND(G315,3),2)</f>
      </c>
      <c s="36" t="s">
        <v>294</v>
      </c>
      <c>
        <f>(M315*21)/100</f>
      </c>
      <c t="s">
        <v>28</v>
      </c>
    </row>
    <row r="316" spans="1:5" ht="12.75">
      <c r="A316" s="35" t="s">
        <v>56</v>
      </c>
      <c r="E316" s="39" t="s">
        <v>5534</v>
      </c>
    </row>
    <row r="317" spans="1:5" ht="12.75">
      <c r="A317" s="35" t="s">
        <v>57</v>
      </c>
      <c r="E317" s="40" t="s">
        <v>5532</v>
      </c>
    </row>
    <row r="318" spans="1:5" ht="38.25">
      <c r="A318" t="s">
        <v>59</v>
      </c>
      <c r="E318" s="39" t="s">
        <v>5528</v>
      </c>
    </row>
    <row r="319" spans="1:16" ht="12.75">
      <c r="A319" t="s">
        <v>50</v>
      </c>
      <c s="34" t="s">
        <v>585</v>
      </c>
      <c s="34" t="s">
        <v>5535</v>
      </c>
      <c s="35" t="s">
        <v>5</v>
      </c>
      <c s="6" t="s">
        <v>5536</v>
      </c>
      <c s="36" t="s">
        <v>267</v>
      </c>
      <c s="37">
        <v>20</v>
      </c>
      <c s="36">
        <v>0.0011</v>
      </c>
      <c s="36">
        <f>ROUND(G319*H319,6)</f>
      </c>
      <c r="L319" s="38">
        <v>0</v>
      </c>
      <c s="32">
        <f>ROUND(ROUND(L319,2)*ROUND(G319,3),2)</f>
      </c>
      <c s="36" t="s">
        <v>294</v>
      </c>
      <c>
        <f>(M319*21)/100</f>
      </c>
      <c t="s">
        <v>28</v>
      </c>
    </row>
    <row r="320" spans="1:5" ht="12.75">
      <c r="A320" s="35" t="s">
        <v>56</v>
      </c>
      <c r="E320" s="39" t="s">
        <v>5536</v>
      </c>
    </row>
    <row r="321" spans="1:5" ht="12.75">
      <c r="A321" s="35" t="s">
        <v>57</v>
      </c>
      <c r="E321" s="40" t="s">
        <v>103</v>
      </c>
    </row>
    <row r="322" spans="1:5" ht="38.25">
      <c r="A322" t="s">
        <v>59</v>
      </c>
      <c r="E322" s="39" t="s">
        <v>5528</v>
      </c>
    </row>
    <row r="323" spans="1:16" ht="25.5">
      <c r="A323" t="s">
        <v>50</v>
      </c>
      <c s="34" t="s">
        <v>588</v>
      </c>
      <c s="34" t="s">
        <v>5537</v>
      </c>
      <c s="35" t="s">
        <v>5</v>
      </c>
      <c s="6" t="s">
        <v>5538</v>
      </c>
      <c s="36" t="s">
        <v>267</v>
      </c>
      <c s="37">
        <v>20</v>
      </c>
      <c s="36">
        <v>0</v>
      </c>
      <c s="36">
        <f>ROUND(G323*H323,6)</f>
      </c>
      <c r="L323" s="38">
        <v>0</v>
      </c>
      <c s="32">
        <f>ROUND(ROUND(L323,2)*ROUND(G323,3),2)</f>
      </c>
      <c s="36" t="s">
        <v>294</v>
      </c>
      <c>
        <f>(M323*21)/100</f>
      </c>
      <c t="s">
        <v>28</v>
      </c>
    </row>
    <row r="324" spans="1:5" ht="25.5">
      <c r="A324" s="35" t="s">
        <v>56</v>
      </c>
      <c r="E324" s="39" t="s">
        <v>5538</v>
      </c>
    </row>
    <row r="325" spans="1:5" ht="12.75">
      <c r="A325" s="35" t="s">
        <v>57</v>
      </c>
      <c r="E325" s="40" t="s">
        <v>103</v>
      </c>
    </row>
    <row r="326" spans="1:5" ht="63.75">
      <c r="A326" t="s">
        <v>59</v>
      </c>
      <c r="E326" s="39" t="s">
        <v>5531</v>
      </c>
    </row>
    <row r="327" spans="1:16" ht="25.5">
      <c r="A327" t="s">
        <v>50</v>
      </c>
      <c s="34" t="s">
        <v>591</v>
      </c>
      <c s="34" t="s">
        <v>5539</v>
      </c>
      <c s="35" t="s">
        <v>5</v>
      </c>
      <c s="6" t="s">
        <v>5540</v>
      </c>
      <c s="36" t="s">
        <v>267</v>
      </c>
      <c s="37">
        <v>67</v>
      </c>
      <c s="36">
        <v>0</v>
      </c>
      <c s="36">
        <f>ROUND(G327*H327,6)</f>
      </c>
      <c r="L327" s="38">
        <v>0</v>
      </c>
      <c s="32">
        <f>ROUND(ROUND(L327,2)*ROUND(G327,3),2)</f>
      </c>
      <c s="36" t="s">
        <v>294</v>
      </c>
      <c>
        <f>(M327*21)/100</f>
      </c>
      <c t="s">
        <v>28</v>
      </c>
    </row>
    <row r="328" spans="1:5" ht="25.5">
      <c r="A328" s="35" t="s">
        <v>56</v>
      </c>
      <c r="E328" s="39" t="s">
        <v>5540</v>
      </c>
    </row>
    <row r="329" spans="1:5" ht="12.75">
      <c r="A329" s="35" t="s">
        <v>57</v>
      </c>
      <c r="E329" s="40" t="s">
        <v>5541</v>
      </c>
    </row>
    <row r="330" spans="1:5" ht="63.75">
      <c r="A330" t="s">
        <v>59</v>
      </c>
      <c r="E330" s="39" t="s">
        <v>5531</v>
      </c>
    </row>
    <row r="331" spans="1:16" ht="12.75">
      <c r="A331" t="s">
        <v>50</v>
      </c>
      <c s="34" t="s">
        <v>595</v>
      </c>
      <c s="34" t="s">
        <v>5542</v>
      </c>
      <c s="35" t="s">
        <v>5</v>
      </c>
      <c s="6" t="s">
        <v>5543</v>
      </c>
      <c s="36" t="s">
        <v>267</v>
      </c>
      <c s="37">
        <v>67</v>
      </c>
      <c s="36">
        <v>0.00077</v>
      </c>
      <c s="36">
        <f>ROUND(G331*H331,6)</f>
      </c>
      <c r="L331" s="38">
        <v>0</v>
      </c>
      <c s="32">
        <f>ROUND(ROUND(L331,2)*ROUND(G331,3),2)</f>
      </c>
      <c s="36" t="s">
        <v>294</v>
      </c>
      <c>
        <f>(M331*21)/100</f>
      </c>
      <c t="s">
        <v>28</v>
      </c>
    </row>
    <row r="332" spans="1:5" ht="12.75">
      <c r="A332" s="35" t="s">
        <v>56</v>
      </c>
      <c r="E332" s="39" t="s">
        <v>5543</v>
      </c>
    </row>
    <row r="333" spans="1:5" ht="12.75">
      <c r="A333" s="35" t="s">
        <v>57</v>
      </c>
      <c r="E333" s="40" t="s">
        <v>5541</v>
      </c>
    </row>
    <row r="334" spans="1:5" ht="38.25">
      <c r="A334" t="s">
        <v>59</v>
      </c>
      <c r="E334" s="39" t="s">
        <v>5528</v>
      </c>
    </row>
    <row r="335" spans="1:16" ht="25.5">
      <c r="A335" t="s">
        <v>50</v>
      </c>
      <c s="34" t="s">
        <v>598</v>
      </c>
      <c s="34" t="s">
        <v>5544</v>
      </c>
      <c s="35" t="s">
        <v>5</v>
      </c>
      <c s="6" t="s">
        <v>5545</v>
      </c>
      <c s="36" t="s">
        <v>267</v>
      </c>
      <c s="37">
        <v>30</v>
      </c>
      <c s="36">
        <v>0</v>
      </c>
      <c s="36">
        <f>ROUND(G335*H335,6)</f>
      </c>
      <c r="L335" s="38">
        <v>0</v>
      </c>
      <c s="32">
        <f>ROUND(ROUND(L335,2)*ROUND(G335,3),2)</f>
      </c>
      <c s="36" t="s">
        <v>294</v>
      </c>
      <c>
        <f>(M335*21)/100</f>
      </c>
      <c t="s">
        <v>28</v>
      </c>
    </row>
    <row r="336" spans="1:5" ht="25.5">
      <c r="A336" s="35" t="s">
        <v>56</v>
      </c>
      <c r="E336" s="39" t="s">
        <v>5545</v>
      </c>
    </row>
    <row r="337" spans="1:5" ht="12.75">
      <c r="A337" s="35" t="s">
        <v>57</v>
      </c>
      <c r="E337" s="40" t="s">
        <v>205</v>
      </c>
    </row>
    <row r="338" spans="1:5" ht="63.75">
      <c r="A338" t="s">
        <v>59</v>
      </c>
      <c r="E338" s="39" t="s">
        <v>5531</v>
      </c>
    </row>
    <row r="339" spans="1:16" ht="25.5">
      <c r="A339" t="s">
        <v>50</v>
      </c>
      <c s="34" t="s">
        <v>601</v>
      </c>
      <c s="34" t="s">
        <v>5546</v>
      </c>
      <c s="35" t="s">
        <v>5</v>
      </c>
      <c s="6" t="s">
        <v>5547</v>
      </c>
      <c s="36" t="s">
        <v>267</v>
      </c>
      <c s="37">
        <v>30</v>
      </c>
      <c s="36">
        <v>0.00048</v>
      </c>
      <c s="36">
        <f>ROUND(G339*H339,6)</f>
      </c>
      <c r="L339" s="38">
        <v>0</v>
      </c>
      <c s="32">
        <f>ROUND(ROUND(L339,2)*ROUND(G339,3),2)</f>
      </c>
      <c s="36" t="s">
        <v>294</v>
      </c>
      <c>
        <f>(M339*21)/100</f>
      </c>
      <c t="s">
        <v>28</v>
      </c>
    </row>
    <row r="340" spans="1:5" ht="25.5">
      <c r="A340" s="35" t="s">
        <v>56</v>
      </c>
      <c r="E340" s="39" t="s">
        <v>5547</v>
      </c>
    </row>
    <row r="341" spans="1:5" ht="12.75">
      <c r="A341" s="35" t="s">
        <v>57</v>
      </c>
      <c r="E341" s="40" t="s">
        <v>205</v>
      </c>
    </row>
    <row r="342" spans="1:5" ht="38.25">
      <c r="A342" t="s">
        <v>59</v>
      </c>
      <c r="E342" s="39" t="s">
        <v>5528</v>
      </c>
    </row>
    <row r="343" spans="1:16" ht="25.5">
      <c r="A343" t="s">
        <v>50</v>
      </c>
      <c s="34" t="s">
        <v>605</v>
      </c>
      <c s="34" t="s">
        <v>5548</v>
      </c>
      <c s="35" t="s">
        <v>5</v>
      </c>
      <c s="6" t="s">
        <v>5549</v>
      </c>
      <c s="36" t="s">
        <v>267</v>
      </c>
      <c s="37">
        <v>212</v>
      </c>
      <c s="36">
        <v>0</v>
      </c>
      <c s="36">
        <f>ROUND(G343*H343,6)</f>
      </c>
      <c r="L343" s="38">
        <v>0</v>
      </c>
      <c s="32">
        <f>ROUND(ROUND(L343,2)*ROUND(G343,3),2)</f>
      </c>
      <c s="36" t="s">
        <v>294</v>
      </c>
      <c>
        <f>(M343*21)/100</f>
      </c>
      <c t="s">
        <v>28</v>
      </c>
    </row>
    <row r="344" spans="1:5" ht="25.5">
      <c r="A344" s="35" t="s">
        <v>56</v>
      </c>
      <c r="E344" s="39" t="s">
        <v>5549</v>
      </c>
    </row>
    <row r="345" spans="1:5" ht="12.75">
      <c r="A345" s="35" t="s">
        <v>57</v>
      </c>
      <c r="E345" s="40" t="s">
        <v>5550</v>
      </c>
    </row>
    <row r="346" spans="1:5" ht="63.75">
      <c r="A346" t="s">
        <v>59</v>
      </c>
      <c r="E346" s="39" t="s">
        <v>5531</v>
      </c>
    </row>
    <row r="347" spans="1:16" ht="25.5">
      <c r="A347" t="s">
        <v>50</v>
      </c>
      <c s="34" t="s">
        <v>609</v>
      </c>
      <c s="34" t="s">
        <v>5551</v>
      </c>
      <c s="35" t="s">
        <v>5</v>
      </c>
      <c s="6" t="s">
        <v>5552</v>
      </c>
      <c s="36" t="s">
        <v>267</v>
      </c>
      <c s="37">
        <v>243.8</v>
      </c>
      <c s="36">
        <v>0.00025</v>
      </c>
      <c s="36">
        <f>ROUND(G347*H347,6)</f>
      </c>
      <c r="L347" s="38">
        <v>0</v>
      </c>
      <c s="32">
        <f>ROUND(ROUND(L347,2)*ROUND(G347,3),2)</f>
      </c>
      <c s="36" t="s">
        <v>294</v>
      </c>
      <c>
        <f>(M347*21)/100</f>
      </c>
      <c t="s">
        <v>28</v>
      </c>
    </row>
    <row r="348" spans="1:5" ht="25.5">
      <c r="A348" s="35" t="s">
        <v>56</v>
      </c>
      <c r="E348" s="39" t="s">
        <v>5552</v>
      </c>
    </row>
    <row r="349" spans="1:5" ht="12.75">
      <c r="A349" s="35" t="s">
        <v>57</v>
      </c>
      <c r="E349" s="40" t="s">
        <v>5553</v>
      </c>
    </row>
    <row r="350" spans="1:5" ht="38.25">
      <c r="A350" t="s">
        <v>59</v>
      </c>
      <c r="E350" s="39" t="s">
        <v>5528</v>
      </c>
    </row>
    <row r="351" spans="1:16" ht="25.5">
      <c r="A351" t="s">
        <v>50</v>
      </c>
      <c s="34" t="s">
        <v>613</v>
      </c>
      <c s="34" t="s">
        <v>5554</v>
      </c>
      <c s="35" t="s">
        <v>5</v>
      </c>
      <c s="6" t="s">
        <v>5555</v>
      </c>
      <c s="36" t="s">
        <v>267</v>
      </c>
      <c s="37">
        <v>685</v>
      </c>
      <c s="36">
        <v>0</v>
      </c>
      <c s="36">
        <f>ROUND(G351*H351,6)</f>
      </c>
      <c r="L351" s="38">
        <v>0</v>
      </c>
      <c s="32">
        <f>ROUND(ROUND(L351,2)*ROUND(G351,3),2)</f>
      </c>
      <c s="36" t="s">
        <v>294</v>
      </c>
      <c>
        <f>(M351*21)/100</f>
      </c>
      <c t="s">
        <v>28</v>
      </c>
    </row>
    <row r="352" spans="1:5" ht="25.5">
      <c r="A352" s="35" t="s">
        <v>56</v>
      </c>
      <c r="E352" s="39" t="s">
        <v>5555</v>
      </c>
    </row>
    <row r="353" spans="1:5" ht="12.75">
      <c r="A353" s="35" t="s">
        <v>57</v>
      </c>
      <c r="E353" s="40" t="s">
        <v>5556</v>
      </c>
    </row>
    <row r="354" spans="1:5" ht="63.75">
      <c r="A354" t="s">
        <v>59</v>
      </c>
      <c r="E354" s="39" t="s">
        <v>5531</v>
      </c>
    </row>
    <row r="355" spans="1:16" ht="25.5">
      <c r="A355" t="s">
        <v>50</v>
      </c>
      <c s="34" t="s">
        <v>619</v>
      </c>
      <c s="34" t="s">
        <v>479</v>
      </c>
      <c s="35" t="s">
        <v>5</v>
      </c>
      <c s="6" t="s">
        <v>480</v>
      </c>
      <c s="36" t="s">
        <v>267</v>
      </c>
      <c s="37">
        <v>787.75</v>
      </c>
      <c s="36">
        <v>0.00017</v>
      </c>
      <c s="36">
        <f>ROUND(G355*H355,6)</f>
      </c>
      <c r="L355" s="38">
        <v>0</v>
      </c>
      <c s="32">
        <f>ROUND(ROUND(L355,2)*ROUND(G355,3),2)</f>
      </c>
      <c s="36" t="s">
        <v>294</v>
      </c>
      <c>
        <f>(M355*21)/100</f>
      </c>
      <c t="s">
        <v>28</v>
      </c>
    </row>
    <row r="356" spans="1:5" ht="25.5">
      <c r="A356" s="35" t="s">
        <v>56</v>
      </c>
      <c r="E356" s="39" t="s">
        <v>480</v>
      </c>
    </row>
    <row r="357" spans="1:5" ht="12.75">
      <c r="A357" s="35" t="s">
        <v>57</v>
      </c>
      <c r="E357" s="40" t="s">
        <v>5557</v>
      </c>
    </row>
    <row r="358" spans="1:5" ht="38.25">
      <c r="A358" t="s">
        <v>59</v>
      </c>
      <c r="E358" s="39" t="s">
        <v>5528</v>
      </c>
    </row>
    <row r="359" spans="1:16" ht="25.5">
      <c r="A359" t="s">
        <v>50</v>
      </c>
      <c s="34" t="s">
        <v>623</v>
      </c>
      <c s="34" t="s">
        <v>5554</v>
      </c>
      <c s="35" t="s">
        <v>62</v>
      </c>
      <c s="6" t="s">
        <v>5555</v>
      </c>
      <c s="36" t="s">
        <v>267</v>
      </c>
      <c s="37">
        <v>665</v>
      </c>
      <c s="36">
        <v>0</v>
      </c>
      <c s="36">
        <f>ROUND(G359*H359,6)</f>
      </c>
      <c r="L359" s="38">
        <v>0</v>
      </c>
      <c s="32">
        <f>ROUND(ROUND(L359,2)*ROUND(G359,3),2)</f>
      </c>
      <c s="36" t="s">
        <v>294</v>
      </c>
      <c>
        <f>(M359*21)/100</f>
      </c>
      <c t="s">
        <v>28</v>
      </c>
    </row>
    <row r="360" spans="1:5" ht="25.5">
      <c r="A360" s="35" t="s">
        <v>56</v>
      </c>
      <c r="E360" s="39" t="s">
        <v>5555</v>
      </c>
    </row>
    <row r="361" spans="1:5" ht="12.75">
      <c r="A361" s="35" t="s">
        <v>57</v>
      </c>
      <c r="E361" s="40" t="s">
        <v>5532</v>
      </c>
    </row>
    <row r="362" spans="1:5" ht="63.75">
      <c r="A362" t="s">
        <v>59</v>
      </c>
      <c r="E362" s="39" t="s">
        <v>5531</v>
      </c>
    </row>
    <row r="363" spans="1:16" ht="25.5">
      <c r="A363" t="s">
        <v>50</v>
      </c>
      <c s="34" t="s">
        <v>626</v>
      </c>
      <c s="34" t="s">
        <v>5558</v>
      </c>
      <c s="35" t="s">
        <v>5</v>
      </c>
      <c s="6" t="s">
        <v>5559</v>
      </c>
      <c s="36" t="s">
        <v>267</v>
      </c>
      <c s="37">
        <v>764.75</v>
      </c>
      <c s="36">
        <v>0.00011</v>
      </c>
      <c s="36">
        <f>ROUND(G363*H363,6)</f>
      </c>
      <c r="L363" s="38">
        <v>0</v>
      </c>
      <c s="32">
        <f>ROUND(ROUND(L363,2)*ROUND(G363,3),2)</f>
      </c>
      <c s="36" t="s">
        <v>294</v>
      </c>
      <c>
        <f>(M363*21)/100</f>
      </c>
      <c t="s">
        <v>28</v>
      </c>
    </row>
    <row r="364" spans="1:5" ht="25.5">
      <c r="A364" s="35" t="s">
        <v>56</v>
      </c>
      <c r="E364" s="39" t="s">
        <v>5559</v>
      </c>
    </row>
    <row r="365" spans="1:5" ht="12.75">
      <c r="A365" s="35" t="s">
        <v>57</v>
      </c>
      <c r="E365" s="40" t="s">
        <v>5560</v>
      </c>
    </row>
    <row r="366" spans="1:5" ht="38.25">
      <c r="A366" t="s">
        <v>59</v>
      </c>
      <c r="E366" s="39" t="s">
        <v>5528</v>
      </c>
    </row>
    <row r="367" spans="1:16" ht="25.5">
      <c r="A367" t="s">
        <v>50</v>
      </c>
      <c s="34" t="s">
        <v>628</v>
      </c>
      <c s="34" t="s">
        <v>5561</v>
      </c>
      <c s="35" t="s">
        <v>5</v>
      </c>
      <c s="6" t="s">
        <v>5562</v>
      </c>
      <c s="36" t="s">
        <v>267</v>
      </c>
      <c s="37">
        <v>192</v>
      </c>
      <c s="36">
        <v>0</v>
      </c>
      <c s="36">
        <f>ROUND(G367*H367,6)</f>
      </c>
      <c r="L367" s="38">
        <v>0</v>
      </c>
      <c s="32">
        <f>ROUND(ROUND(L367,2)*ROUND(G367,3),2)</f>
      </c>
      <c s="36" t="s">
        <v>294</v>
      </c>
      <c>
        <f>(M367*21)/100</f>
      </c>
      <c t="s">
        <v>28</v>
      </c>
    </row>
    <row r="368" spans="1:5" ht="25.5">
      <c r="A368" s="35" t="s">
        <v>56</v>
      </c>
      <c r="E368" s="39" t="s">
        <v>5562</v>
      </c>
    </row>
    <row r="369" spans="1:5" ht="12.75">
      <c r="A369" s="35" t="s">
        <v>57</v>
      </c>
      <c r="E369" s="40" t="s">
        <v>5563</v>
      </c>
    </row>
    <row r="370" spans="1:5" ht="63.75">
      <c r="A370" t="s">
        <v>59</v>
      </c>
      <c r="E370" s="39" t="s">
        <v>5531</v>
      </c>
    </row>
    <row r="371" spans="1:16" ht="25.5">
      <c r="A371" t="s">
        <v>50</v>
      </c>
      <c s="34" t="s">
        <v>631</v>
      </c>
      <c s="34" t="s">
        <v>5564</v>
      </c>
      <c s="35" t="s">
        <v>5</v>
      </c>
      <c s="6" t="s">
        <v>5565</v>
      </c>
      <c s="36" t="s">
        <v>267</v>
      </c>
      <c s="37">
        <v>220.8</v>
      </c>
      <c s="36">
        <v>7E-05</v>
      </c>
      <c s="36">
        <f>ROUND(G371*H371,6)</f>
      </c>
      <c r="L371" s="38">
        <v>0</v>
      </c>
      <c s="32">
        <f>ROUND(ROUND(L371,2)*ROUND(G371,3),2)</f>
      </c>
      <c s="36" t="s">
        <v>294</v>
      </c>
      <c>
        <f>(M371*21)/100</f>
      </c>
      <c t="s">
        <v>28</v>
      </c>
    </row>
    <row r="372" spans="1:5" ht="25.5">
      <c r="A372" s="35" t="s">
        <v>56</v>
      </c>
      <c r="E372" s="39" t="s">
        <v>5565</v>
      </c>
    </row>
    <row r="373" spans="1:5" ht="12.75">
      <c r="A373" s="35" t="s">
        <v>57</v>
      </c>
      <c r="E373" s="40" t="s">
        <v>5566</v>
      </c>
    </row>
    <row r="374" spans="1:5" ht="38.25">
      <c r="A374" t="s">
        <v>59</v>
      </c>
      <c r="E374" s="39" t="s">
        <v>5528</v>
      </c>
    </row>
    <row r="375" spans="1:16" ht="25.5">
      <c r="A375" t="s">
        <v>50</v>
      </c>
      <c s="34" t="s">
        <v>634</v>
      </c>
      <c s="34" t="s">
        <v>5561</v>
      </c>
      <c s="35" t="s">
        <v>62</v>
      </c>
      <c s="6" t="s">
        <v>5562</v>
      </c>
      <c s="36" t="s">
        <v>267</v>
      </c>
      <c s="37">
        <v>585</v>
      </c>
      <c s="36">
        <v>0</v>
      </c>
      <c s="36">
        <f>ROUND(G375*H375,6)</f>
      </c>
      <c r="L375" s="38">
        <v>0</v>
      </c>
      <c s="32">
        <f>ROUND(ROUND(L375,2)*ROUND(G375,3),2)</f>
      </c>
      <c s="36" t="s">
        <v>294</v>
      </c>
      <c>
        <f>(M375*21)/100</f>
      </c>
      <c t="s">
        <v>28</v>
      </c>
    </row>
    <row r="376" spans="1:5" ht="25.5">
      <c r="A376" s="35" t="s">
        <v>56</v>
      </c>
      <c r="E376" s="39" t="s">
        <v>5562</v>
      </c>
    </row>
    <row r="377" spans="1:5" ht="12.75">
      <c r="A377" s="35" t="s">
        <v>57</v>
      </c>
      <c r="E377" s="40" t="s">
        <v>5567</v>
      </c>
    </row>
    <row r="378" spans="1:5" ht="63.75">
      <c r="A378" t="s">
        <v>59</v>
      </c>
      <c r="E378" s="39" t="s">
        <v>5531</v>
      </c>
    </row>
    <row r="379" spans="1:16" ht="25.5">
      <c r="A379" t="s">
        <v>50</v>
      </c>
      <c s="34" t="s">
        <v>636</v>
      </c>
      <c s="34" t="s">
        <v>5568</v>
      </c>
      <c s="35" t="s">
        <v>5</v>
      </c>
      <c s="6" t="s">
        <v>5569</v>
      </c>
      <c s="36" t="s">
        <v>267</v>
      </c>
      <c s="37">
        <v>672.75</v>
      </c>
      <c s="36">
        <v>5E-05</v>
      </c>
      <c s="36">
        <f>ROUND(G379*H379,6)</f>
      </c>
      <c r="L379" s="38">
        <v>0</v>
      </c>
      <c s="32">
        <f>ROUND(ROUND(L379,2)*ROUND(G379,3),2)</f>
      </c>
      <c s="36" t="s">
        <v>294</v>
      </c>
      <c>
        <f>(M379*21)/100</f>
      </c>
      <c t="s">
        <v>28</v>
      </c>
    </row>
    <row r="380" spans="1:5" ht="25.5">
      <c r="A380" s="35" t="s">
        <v>56</v>
      </c>
      <c r="E380" s="39" t="s">
        <v>5569</v>
      </c>
    </row>
    <row r="381" spans="1:5" ht="12.75">
      <c r="A381" s="35" t="s">
        <v>57</v>
      </c>
      <c r="E381" s="40" t="s">
        <v>5570</v>
      </c>
    </row>
    <row r="382" spans="1:5" ht="38.25">
      <c r="A382" t="s">
        <v>59</v>
      </c>
      <c r="E382" s="39" t="s">
        <v>5528</v>
      </c>
    </row>
    <row r="383" spans="1:16" ht="25.5">
      <c r="A383" t="s">
        <v>50</v>
      </c>
      <c s="34" t="s">
        <v>638</v>
      </c>
      <c s="34" t="s">
        <v>5571</v>
      </c>
      <c s="35" t="s">
        <v>5</v>
      </c>
      <c s="6" t="s">
        <v>5572</v>
      </c>
      <c s="36" t="s">
        <v>267</v>
      </c>
      <c s="37">
        <v>25</v>
      </c>
      <c s="36">
        <v>0</v>
      </c>
      <c s="36">
        <f>ROUND(G383*H383,6)</f>
      </c>
      <c r="L383" s="38">
        <v>0</v>
      </c>
      <c s="32">
        <f>ROUND(ROUND(L383,2)*ROUND(G383,3),2)</f>
      </c>
      <c s="36" t="s">
        <v>294</v>
      </c>
      <c>
        <f>(M383*21)/100</f>
      </c>
      <c t="s">
        <v>28</v>
      </c>
    </row>
    <row r="384" spans="1:5" ht="25.5">
      <c r="A384" s="35" t="s">
        <v>56</v>
      </c>
      <c r="E384" s="39" t="s">
        <v>5572</v>
      </c>
    </row>
    <row r="385" spans="1:5" ht="12.75">
      <c r="A385" s="35" t="s">
        <v>57</v>
      </c>
      <c r="E385" s="40" t="s">
        <v>509</v>
      </c>
    </row>
    <row r="386" spans="1:5" ht="12.75">
      <c r="A386" t="s">
        <v>59</v>
      </c>
      <c r="E386" s="39" t="s">
        <v>5</v>
      </c>
    </row>
    <row r="387" spans="1:16" ht="12.75">
      <c r="A387" t="s">
        <v>50</v>
      </c>
      <c s="34" t="s">
        <v>640</v>
      </c>
      <c s="34" t="s">
        <v>5573</v>
      </c>
      <c s="35" t="s">
        <v>5</v>
      </c>
      <c s="6" t="s">
        <v>5574</v>
      </c>
      <c s="36" t="s">
        <v>267</v>
      </c>
      <c s="37">
        <v>28.75</v>
      </c>
      <c s="36">
        <v>0.00025</v>
      </c>
      <c s="36">
        <f>ROUND(G387*H387,6)</f>
      </c>
      <c r="L387" s="38">
        <v>0</v>
      </c>
      <c s="32">
        <f>ROUND(ROUND(L387,2)*ROUND(G387,3),2)</f>
      </c>
      <c s="36" t="s">
        <v>294</v>
      </c>
      <c>
        <f>(M387*21)/100</f>
      </c>
      <c t="s">
        <v>28</v>
      </c>
    </row>
    <row r="388" spans="1:5" ht="12.75">
      <c r="A388" s="35" t="s">
        <v>56</v>
      </c>
      <c r="E388" s="39" t="s">
        <v>5574</v>
      </c>
    </row>
    <row r="389" spans="1:5" ht="12.75">
      <c r="A389" s="35" t="s">
        <v>57</v>
      </c>
      <c r="E389" s="40" t="s">
        <v>5575</v>
      </c>
    </row>
    <row r="390" spans="1:5" ht="12.75">
      <c r="A390" t="s">
        <v>59</v>
      </c>
      <c r="E390" s="39" t="s">
        <v>5</v>
      </c>
    </row>
    <row r="391" spans="1:16" ht="25.5">
      <c r="A391" t="s">
        <v>50</v>
      </c>
      <c s="34" t="s">
        <v>642</v>
      </c>
      <c s="34" t="s">
        <v>5576</v>
      </c>
      <c s="35" t="s">
        <v>5</v>
      </c>
      <c s="6" t="s">
        <v>5577</v>
      </c>
      <c s="36" t="s">
        <v>267</v>
      </c>
      <c s="37">
        <v>5559</v>
      </c>
      <c s="36">
        <v>0</v>
      </c>
      <c s="36">
        <f>ROUND(G391*H391,6)</f>
      </c>
      <c r="L391" s="38">
        <v>0</v>
      </c>
      <c s="32">
        <f>ROUND(ROUND(L391,2)*ROUND(G391,3),2)</f>
      </c>
      <c s="36" t="s">
        <v>294</v>
      </c>
      <c>
        <f>(M391*21)/100</f>
      </c>
      <c t="s">
        <v>28</v>
      </c>
    </row>
    <row r="392" spans="1:5" ht="25.5">
      <c r="A392" s="35" t="s">
        <v>56</v>
      </c>
      <c r="E392" s="39" t="s">
        <v>5577</v>
      </c>
    </row>
    <row r="393" spans="1:5" ht="12.75">
      <c r="A393" s="35" t="s">
        <v>57</v>
      </c>
      <c r="E393" s="40" t="s">
        <v>5578</v>
      </c>
    </row>
    <row r="394" spans="1:5" ht="12.75">
      <c r="A394" t="s">
        <v>59</v>
      </c>
      <c r="E394" s="39" t="s">
        <v>5</v>
      </c>
    </row>
    <row r="395" spans="1:16" ht="12.75">
      <c r="A395" t="s">
        <v>50</v>
      </c>
      <c s="34" t="s">
        <v>644</v>
      </c>
      <c s="34" t="s">
        <v>5579</v>
      </c>
      <c s="35" t="s">
        <v>5</v>
      </c>
      <c s="6" t="s">
        <v>5580</v>
      </c>
      <c s="36" t="s">
        <v>267</v>
      </c>
      <c s="37">
        <v>6392.85</v>
      </c>
      <c s="36">
        <v>0.00017</v>
      </c>
      <c s="36">
        <f>ROUND(G395*H395,6)</f>
      </c>
      <c r="L395" s="38">
        <v>0</v>
      </c>
      <c s="32">
        <f>ROUND(ROUND(L395,2)*ROUND(G395,3),2)</f>
      </c>
      <c s="36" t="s">
        <v>294</v>
      </c>
      <c>
        <f>(M395*21)/100</f>
      </c>
      <c t="s">
        <v>28</v>
      </c>
    </row>
    <row r="396" spans="1:5" ht="12.75">
      <c r="A396" s="35" t="s">
        <v>56</v>
      </c>
      <c r="E396" s="39" t="s">
        <v>5580</v>
      </c>
    </row>
    <row r="397" spans="1:5" ht="12.75">
      <c r="A397" s="35" t="s">
        <v>57</v>
      </c>
      <c r="E397" s="40" t="s">
        <v>5581</v>
      </c>
    </row>
    <row r="398" spans="1:5" ht="12.75">
      <c r="A398" t="s">
        <v>59</v>
      </c>
      <c r="E398" s="39" t="s">
        <v>5</v>
      </c>
    </row>
    <row r="399" spans="1:16" ht="12.75">
      <c r="A399" t="s">
        <v>50</v>
      </c>
      <c s="34" t="s">
        <v>646</v>
      </c>
      <c s="34" t="s">
        <v>5582</v>
      </c>
      <c s="35" t="s">
        <v>5</v>
      </c>
      <c s="6" t="s">
        <v>5583</v>
      </c>
      <c s="36" t="s">
        <v>267</v>
      </c>
      <c s="37">
        <v>1665</v>
      </c>
      <c s="36">
        <v>0</v>
      </c>
      <c s="36">
        <f>ROUND(G399*H399,6)</f>
      </c>
      <c r="L399" s="38">
        <v>0</v>
      </c>
      <c s="32">
        <f>ROUND(ROUND(L399,2)*ROUND(G399,3),2)</f>
      </c>
      <c s="36" t="s">
        <v>55</v>
      </c>
      <c>
        <f>(M399*21)/100</f>
      </c>
      <c t="s">
        <v>28</v>
      </c>
    </row>
    <row r="400" spans="1:5" ht="12.75">
      <c r="A400" s="35" t="s">
        <v>56</v>
      </c>
      <c r="E400" s="39" t="s">
        <v>5583</v>
      </c>
    </row>
    <row r="401" spans="1:5" ht="12.75">
      <c r="A401" s="35" t="s">
        <v>57</v>
      </c>
      <c r="E401" s="40" t="s">
        <v>5584</v>
      </c>
    </row>
    <row r="402" spans="1:5" ht="12.75">
      <c r="A402" t="s">
        <v>59</v>
      </c>
      <c r="E402" s="39" t="s">
        <v>5</v>
      </c>
    </row>
    <row r="403" spans="1:16" ht="12.75">
      <c r="A403" t="s">
        <v>50</v>
      </c>
      <c s="34" t="s">
        <v>648</v>
      </c>
      <c s="34" t="s">
        <v>5585</v>
      </c>
      <c s="35" t="s">
        <v>5</v>
      </c>
      <c s="6" t="s">
        <v>5586</v>
      </c>
      <c s="36" t="s">
        <v>267</v>
      </c>
      <c s="37">
        <v>560</v>
      </c>
      <c s="36">
        <v>0</v>
      </c>
      <c s="36">
        <f>ROUND(G403*H403,6)</f>
      </c>
      <c r="L403" s="38">
        <v>0</v>
      </c>
      <c s="32">
        <f>ROUND(ROUND(L403,2)*ROUND(G403,3),2)</f>
      </c>
      <c s="36" t="s">
        <v>55</v>
      </c>
      <c>
        <f>(M403*21)/100</f>
      </c>
      <c t="s">
        <v>28</v>
      </c>
    </row>
    <row r="404" spans="1:5" ht="12.75">
      <c r="A404" s="35" t="s">
        <v>56</v>
      </c>
      <c r="E404" s="39" t="s">
        <v>5586</v>
      </c>
    </row>
    <row r="405" spans="1:5" ht="12.75">
      <c r="A405" s="35" t="s">
        <v>57</v>
      </c>
      <c r="E405" s="40" t="s">
        <v>5587</v>
      </c>
    </row>
    <row r="406" spans="1:5" ht="12.75">
      <c r="A406" t="s">
        <v>59</v>
      </c>
      <c r="E406" s="39" t="s">
        <v>5</v>
      </c>
    </row>
    <row r="407" spans="1:16" ht="25.5">
      <c r="A407" t="s">
        <v>50</v>
      </c>
      <c s="34" t="s">
        <v>651</v>
      </c>
      <c s="34" t="s">
        <v>5588</v>
      </c>
      <c s="35" t="s">
        <v>5</v>
      </c>
      <c s="6" t="s">
        <v>5589</v>
      </c>
      <c s="36" t="s">
        <v>267</v>
      </c>
      <c s="37">
        <v>6362</v>
      </c>
      <c s="36">
        <v>0</v>
      </c>
      <c s="36">
        <f>ROUND(G407*H407,6)</f>
      </c>
      <c r="L407" s="38">
        <v>0</v>
      </c>
      <c s="32">
        <f>ROUND(ROUND(L407,2)*ROUND(G407,3),2)</f>
      </c>
      <c s="36" t="s">
        <v>294</v>
      </c>
      <c>
        <f>(M407*21)/100</f>
      </c>
      <c t="s">
        <v>28</v>
      </c>
    </row>
    <row r="408" spans="1:5" ht="25.5">
      <c r="A408" s="35" t="s">
        <v>56</v>
      </c>
      <c r="E408" s="39" t="s">
        <v>5589</v>
      </c>
    </row>
    <row r="409" spans="1:5" ht="12.75">
      <c r="A409" s="35" t="s">
        <v>57</v>
      </c>
      <c r="E409" s="40" t="s">
        <v>5590</v>
      </c>
    </row>
    <row r="410" spans="1:5" ht="12.75">
      <c r="A410" t="s">
        <v>59</v>
      </c>
      <c r="E410" s="39" t="s">
        <v>5</v>
      </c>
    </row>
    <row r="411" spans="1:16" ht="12.75">
      <c r="A411" t="s">
        <v>50</v>
      </c>
      <c s="34" t="s">
        <v>653</v>
      </c>
      <c s="34" t="s">
        <v>5267</v>
      </c>
      <c s="35" t="s">
        <v>5</v>
      </c>
      <c s="6" t="s">
        <v>5268</v>
      </c>
      <c s="36" t="s">
        <v>267</v>
      </c>
      <c s="37">
        <v>7316.3</v>
      </c>
      <c s="36">
        <v>0.00012</v>
      </c>
      <c s="36">
        <f>ROUND(G411*H411,6)</f>
      </c>
      <c r="L411" s="38">
        <v>0</v>
      </c>
      <c s="32">
        <f>ROUND(ROUND(L411,2)*ROUND(G411,3),2)</f>
      </c>
      <c s="36" t="s">
        <v>294</v>
      </c>
      <c>
        <f>(M411*21)/100</f>
      </c>
      <c t="s">
        <v>28</v>
      </c>
    </row>
    <row r="412" spans="1:5" ht="12.75">
      <c r="A412" s="35" t="s">
        <v>56</v>
      </c>
      <c r="E412" s="39" t="s">
        <v>5268</v>
      </c>
    </row>
    <row r="413" spans="1:5" ht="12.75">
      <c r="A413" s="35" t="s">
        <v>57</v>
      </c>
      <c r="E413" s="40" t="s">
        <v>5591</v>
      </c>
    </row>
    <row r="414" spans="1:5" ht="12.75">
      <c r="A414" t="s">
        <v>59</v>
      </c>
      <c r="E414" s="39" t="s">
        <v>5</v>
      </c>
    </row>
    <row r="415" spans="1:16" ht="25.5">
      <c r="A415" t="s">
        <v>50</v>
      </c>
      <c s="34" t="s">
        <v>655</v>
      </c>
      <c s="34" t="s">
        <v>5571</v>
      </c>
      <c s="35" t="s">
        <v>62</v>
      </c>
      <c s="6" t="s">
        <v>5572</v>
      </c>
      <c s="36" t="s">
        <v>267</v>
      </c>
      <c s="37">
        <v>265</v>
      </c>
      <c s="36">
        <v>0</v>
      </c>
      <c s="36">
        <f>ROUND(G415*H415,6)</f>
      </c>
      <c r="L415" s="38">
        <v>0</v>
      </c>
      <c s="32">
        <f>ROUND(ROUND(L415,2)*ROUND(G415,3),2)</f>
      </c>
      <c s="36" t="s">
        <v>294</v>
      </c>
      <c>
        <f>(M415*21)/100</f>
      </c>
      <c t="s">
        <v>28</v>
      </c>
    </row>
    <row r="416" spans="1:5" ht="25.5">
      <c r="A416" s="35" t="s">
        <v>56</v>
      </c>
      <c r="E416" s="39" t="s">
        <v>5572</v>
      </c>
    </row>
    <row r="417" spans="1:5" ht="12.75">
      <c r="A417" s="35" t="s">
        <v>57</v>
      </c>
      <c r="E417" s="40" t="s">
        <v>5592</v>
      </c>
    </row>
    <row r="418" spans="1:5" ht="12.75">
      <c r="A418" t="s">
        <v>59</v>
      </c>
      <c r="E418" s="39" t="s">
        <v>5</v>
      </c>
    </row>
    <row r="419" spans="1:16" ht="12.75">
      <c r="A419" t="s">
        <v>50</v>
      </c>
      <c s="34" t="s">
        <v>657</v>
      </c>
      <c s="34" t="s">
        <v>5593</v>
      </c>
      <c s="35" t="s">
        <v>5</v>
      </c>
      <c s="6" t="s">
        <v>5594</v>
      </c>
      <c s="36" t="s">
        <v>267</v>
      </c>
      <c s="37">
        <v>304.75</v>
      </c>
      <c s="36">
        <v>0.00016</v>
      </c>
      <c s="36">
        <f>ROUND(G419*H419,6)</f>
      </c>
      <c r="L419" s="38">
        <v>0</v>
      </c>
      <c s="32">
        <f>ROUND(ROUND(L419,2)*ROUND(G419,3),2)</f>
      </c>
      <c s="36" t="s">
        <v>294</v>
      </c>
      <c>
        <f>(M419*21)/100</f>
      </c>
      <c t="s">
        <v>28</v>
      </c>
    </row>
    <row r="420" spans="1:5" ht="12.75">
      <c r="A420" s="35" t="s">
        <v>56</v>
      </c>
      <c r="E420" s="39" t="s">
        <v>5594</v>
      </c>
    </row>
    <row r="421" spans="1:5" ht="12.75">
      <c r="A421" s="35" t="s">
        <v>57</v>
      </c>
      <c r="E421" s="40" t="s">
        <v>5595</v>
      </c>
    </row>
    <row r="422" spans="1:5" ht="12.75">
      <c r="A422" t="s">
        <v>59</v>
      </c>
      <c r="E422" s="39" t="s">
        <v>5</v>
      </c>
    </row>
    <row r="423" spans="1:16" ht="25.5">
      <c r="A423" t="s">
        <v>50</v>
      </c>
      <c s="34" t="s">
        <v>659</v>
      </c>
      <c s="34" t="s">
        <v>5596</v>
      </c>
      <c s="35" t="s">
        <v>5</v>
      </c>
      <c s="6" t="s">
        <v>5597</v>
      </c>
      <c s="36" t="s">
        <v>267</v>
      </c>
      <c s="37">
        <v>52</v>
      </c>
      <c s="36">
        <v>0</v>
      </c>
      <c s="36">
        <f>ROUND(G423*H423,6)</f>
      </c>
      <c r="L423" s="38">
        <v>0</v>
      </c>
      <c s="32">
        <f>ROUND(ROUND(L423,2)*ROUND(G423,3),2)</f>
      </c>
      <c s="36" t="s">
        <v>294</v>
      </c>
      <c>
        <f>(M423*21)/100</f>
      </c>
      <c t="s">
        <v>28</v>
      </c>
    </row>
    <row r="424" spans="1:5" ht="25.5">
      <c r="A424" s="35" t="s">
        <v>56</v>
      </c>
      <c r="E424" s="39" t="s">
        <v>5597</v>
      </c>
    </row>
    <row r="425" spans="1:5" ht="12.75">
      <c r="A425" s="35" t="s">
        <v>57</v>
      </c>
      <c r="E425" s="40" t="s">
        <v>5598</v>
      </c>
    </row>
    <row r="426" spans="1:5" ht="12.75">
      <c r="A426" t="s">
        <v>59</v>
      </c>
      <c r="E426" s="39" t="s">
        <v>5</v>
      </c>
    </row>
    <row r="427" spans="1:16" ht="25.5">
      <c r="A427" t="s">
        <v>50</v>
      </c>
      <c s="34" t="s">
        <v>661</v>
      </c>
      <c s="34" t="s">
        <v>5599</v>
      </c>
      <c s="35" t="s">
        <v>5</v>
      </c>
      <c s="6" t="s">
        <v>5600</v>
      </c>
      <c s="36" t="s">
        <v>267</v>
      </c>
      <c s="37">
        <v>59.8</v>
      </c>
      <c s="36">
        <v>0.00012</v>
      </c>
      <c s="36">
        <f>ROUND(G427*H427,6)</f>
      </c>
      <c r="L427" s="38">
        <v>0</v>
      </c>
      <c s="32">
        <f>ROUND(ROUND(L427,2)*ROUND(G427,3),2)</f>
      </c>
      <c s="36" t="s">
        <v>294</v>
      </c>
      <c>
        <f>(M427*21)/100</f>
      </c>
      <c t="s">
        <v>28</v>
      </c>
    </row>
    <row r="428" spans="1:5" ht="25.5">
      <c r="A428" s="35" t="s">
        <v>56</v>
      </c>
      <c r="E428" s="39" t="s">
        <v>5600</v>
      </c>
    </row>
    <row r="429" spans="1:5" ht="12.75">
      <c r="A429" s="35" t="s">
        <v>57</v>
      </c>
      <c r="E429" s="40" t="s">
        <v>5601</v>
      </c>
    </row>
    <row r="430" spans="1:5" ht="12.75">
      <c r="A430" t="s">
        <v>59</v>
      </c>
      <c r="E430" s="39" t="s">
        <v>5</v>
      </c>
    </row>
    <row r="431" spans="1:16" ht="25.5">
      <c r="A431" t="s">
        <v>50</v>
      </c>
      <c s="34" t="s">
        <v>664</v>
      </c>
      <c s="34" t="s">
        <v>5596</v>
      </c>
      <c s="35" t="s">
        <v>62</v>
      </c>
      <c s="6" t="s">
        <v>5597</v>
      </c>
      <c s="36" t="s">
        <v>267</v>
      </c>
      <c s="37">
        <v>273</v>
      </c>
      <c s="36">
        <v>0</v>
      </c>
      <c s="36">
        <f>ROUND(G431*H431,6)</f>
      </c>
      <c r="L431" s="38">
        <v>0</v>
      </c>
      <c s="32">
        <f>ROUND(ROUND(L431,2)*ROUND(G431,3),2)</f>
      </c>
      <c s="36" t="s">
        <v>294</v>
      </c>
      <c>
        <f>(M431*21)/100</f>
      </c>
      <c t="s">
        <v>28</v>
      </c>
    </row>
    <row r="432" spans="1:5" ht="25.5">
      <c r="A432" s="35" t="s">
        <v>56</v>
      </c>
      <c r="E432" s="39" t="s">
        <v>5597</v>
      </c>
    </row>
    <row r="433" spans="1:5" ht="12.75">
      <c r="A433" s="35" t="s">
        <v>57</v>
      </c>
      <c r="E433" s="40" t="s">
        <v>5602</v>
      </c>
    </row>
    <row r="434" spans="1:5" ht="12.75">
      <c r="A434" t="s">
        <v>59</v>
      </c>
      <c r="E434" s="39" t="s">
        <v>5</v>
      </c>
    </row>
    <row r="435" spans="1:16" ht="25.5">
      <c r="A435" t="s">
        <v>50</v>
      </c>
      <c s="34" t="s">
        <v>666</v>
      </c>
      <c s="34" t="s">
        <v>5603</v>
      </c>
      <c s="35" t="s">
        <v>5</v>
      </c>
      <c s="6" t="s">
        <v>5604</v>
      </c>
      <c s="36" t="s">
        <v>267</v>
      </c>
      <c s="37">
        <v>313.95</v>
      </c>
      <c s="36">
        <v>7E-05</v>
      </c>
      <c s="36">
        <f>ROUND(G435*H435,6)</f>
      </c>
      <c r="L435" s="38">
        <v>0</v>
      </c>
      <c s="32">
        <f>ROUND(ROUND(L435,2)*ROUND(G435,3),2)</f>
      </c>
      <c s="36" t="s">
        <v>294</v>
      </c>
      <c>
        <f>(M435*21)/100</f>
      </c>
      <c t="s">
        <v>28</v>
      </c>
    </row>
    <row r="436" spans="1:5" ht="25.5">
      <c r="A436" s="35" t="s">
        <v>56</v>
      </c>
      <c r="E436" s="39" t="s">
        <v>5604</v>
      </c>
    </row>
    <row r="437" spans="1:5" ht="12.75">
      <c r="A437" s="35" t="s">
        <v>57</v>
      </c>
      <c r="E437" s="40" t="s">
        <v>5605</v>
      </c>
    </row>
    <row r="438" spans="1:5" ht="12.75">
      <c r="A438" t="s">
        <v>59</v>
      </c>
      <c r="E438" s="39" t="s">
        <v>5</v>
      </c>
    </row>
    <row r="439" spans="1:16" ht="25.5">
      <c r="A439" t="s">
        <v>50</v>
      </c>
      <c s="34" t="s">
        <v>668</v>
      </c>
      <c s="34" t="s">
        <v>5596</v>
      </c>
      <c s="35" t="s">
        <v>28</v>
      </c>
      <c s="6" t="s">
        <v>5597</v>
      </c>
      <c s="36" t="s">
        <v>267</v>
      </c>
      <c s="37">
        <v>35</v>
      </c>
      <c s="36">
        <v>0</v>
      </c>
      <c s="36">
        <f>ROUND(G439*H439,6)</f>
      </c>
      <c r="L439" s="38">
        <v>0</v>
      </c>
      <c s="32">
        <f>ROUND(ROUND(L439,2)*ROUND(G439,3),2)</f>
      </c>
      <c s="36" t="s">
        <v>294</v>
      </c>
      <c>
        <f>(M439*21)/100</f>
      </c>
      <c t="s">
        <v>28</v>
      </c>
    </row>
    <row r="440" spans="1:5" ht="25.5">
      <c r="A440" s="35" t="s">
        <v>56</v>
      </c>
      <c r="E440" s="39" t="s">
        <v>5597</v>
      </c>
    </row>
    <row r="441" spans="1:5" ht="12.75">
      <c r="A441" s="35" t="s">
        <v>57</v>
      </c>
      <c r="E441" s="40" t="s">
        <v>912</v>
      </c>
    </row>
    <row r="442" spans="1:5" ht="12.75">
      <c r="A442" t="s">
        <v>59</v>
      </c>
      <c r="E442" s="39" t="s">
        <v>5</v>
      </c>
    </row>
    <row r="443" spans="1:16" ht="25.5">
      <c r="A443" t="s">
        <v>50</v>
      </c>
      <c s="34" t="s">
        <v>671</v>
      </c>
      <c s="34" t="s">
        <v>5606</v>
      </c>
      <c s="35" t="s">
        <v>5</v>
      </c>
      <c s="6" t="s">
        <v>5607</v>
      </c>
      <c s="36" t="s">
        <v>267</v>
      </c>
      <c s="37">
        <v>40.25</v>
      </c>
      <c s="36">
        <v>5E-05</v>
      </c>
      <c s="36">
        <f>ROUND(G443*H443,6)</f>
      </c>
      <c r="L443" s="38">
        <v>0</v>
      </c>
      <c s="32">
        <f>ROUND(ROUND(L443,2)*ROUND(G443,3),2)</f>
      </c>
      <c s="36" t="s">
        <v>294</v>
      </c>
      <c>
        <f>(M443*21)/100</f>
      </c>
      <c t="s">
        <v>28</v>
      </c>
    </row>
    <row r="444" spans="1:5" ht="25.5">
      <c r="A444" s="35" t="s">
        <v>56</v>
      </c>
      <c r="E444" s="39" t="s">
        <v>5607</v>
      </c>
    </row>
    <row r="445" spans="1:5" ht="12.75">
      <c r="A445" s="35" t="s">
        <v>57</v>
      </c>
      <c r="E445" s="40" t="s">
        <v>5608</v>
      </c>
    </row>
    <row r="446" spans="1:5" ht="12.75">
      <c r="A446" t="s">
        <v>59</v>
      </c>
      <c r="E446" s="39" t="s">
        <v>5</v>
      </c>
    </row>
    <row r="447" spans="1:16" ht="12.75">
      <c r="A447" t="s">
        <v>50</v>
      </c>
      <c s="34" t="s">
        <v>675</v>
      </c>
      <c s="34" t="s">
        <v>5609</v>
      </c>
      <c s="35" t="s">
        <v>5</v>
      </c>
      <c s="6" t="s">
        <v>5610</v>
      </c>
      <c s="36" t="s">
        <v>267</v>
      </c>
      <c s="37">
        <v>174</v>
      </c>
      <c s="36">
        <v>0</v>
      </c>
      <c s="36">
        <f>ROUND(G447*H447,6)</f>
      </c>
      <c r="L447" s="38">
        <v>0</v>
      </c>
      <c s="32">
        <f>ROUND(ROUND(L447,2)*ROUND(G447,3),2)</f>
      </c>
      <c s="36" t="s">
        <v>294</v>
      </c>
      <c>
        <f>(M447*21)/100</f>
      </c>
      <c t="s">
        <v>28</v>
      </c>
    </row>
    <row r="448" spans="1:5" ht="12.75">
      <c r="A448" s="35" t="s">
        <v>56</v>
      </c>
      <c r="E448" s="39" t="s">
        <v>5610</v>
      </c>
    </row>
    <row r="449" spans="1:5" ht="12.75">
      <c r="A449" s="35" t="s">
        <v>57</v>
      </c>
      <c r="E449" s="40" t="s">
        <v>5</v>
      </c>
    </row>
    <row r="450" spans="1:5" ht="12.75">
      <c r="A450" t="s">
        <v>59</v>
      </c>
      <c r="E450" s="39" t="s">
        <v>5</v>
      </c>
    </row>
    <row r="451" spans="1:16" ht="12.75">
      <c r="A451" t="s">
        <v>50</v>
      </c>
      <c s="34" t="s">
        <v>678</v>
      </c>
      <c s="34" t="s">
        <v>5611</v>
      </c>
      <c s="35" t="s">
        <v>5</v>
      </c>
      <c s="6" t="s">
        <v>5612</v>
      </c>
      <c s="36" t="s">
        <v>267</v>
      </c>
      <c s="37">
        <v>174</v>
      </c>
      <c s="36">
        <v>0</v>
      </c>
      <c s="36">
        <f>ROUND(G451*H451,6)</f>
      </c>
      <c r="L451" s="38">
        <v>0</v>
      </c>
      <c s="32">
        <f>ROUND(ROUND(L451,2)*ROUND(G451,3),2)</f>
      </c>
      <c s="36" t="s">
        <v>55</v>
      </c>
      <c>
        <f>(M451*21)/100</f>
      </c>
      <c t="s">
        <v>28</v>
      </c>
    </row>
    <row r="452" spans="1:5" ht="12.75">
      <c r="A452" s="35" t="s">
        <v>56</v>
      </c>
      <c r="E452" s="39" t="s">
        <v>5612</v>
      </c>
    </row>
    <row r="453" spans="1:5" ht="12.75">
      <c r="A453" s="35" t="s">
        <v>57</v>
      </c>
      <c r="E453" s="40" t="s">
        <v>5613</v>
      </c>
    </row>
    <row r="454" spans="1:5" ht="12.75">
      <c r="A454" t="s">
        <v>59</v>
      </c>
      <c r="E454" s="39" t="s">
        <v>5</v>
      </c>
    </row>
    <row r="455" spans="1:13" ht="12.75">
      <c r="A455" t="s">
        <v>47</v>
      </c>
      <c r="C455" s="31" t="s">
        <v>1095</v>
      </c>
      <c r="E455" s="33" t="s">
        <v>5614</v>
      </c>
      <c r="J455" s="32">
        <f>0</f>
      </c>
      <c s="32">
        <f>0</f>
      </c>
      <c s="32">
        <f>0+L456+L460+L464+L468+L472+L476+L480+L484+L488+L492+L496+L500+L504+L508+L512+L516+L520+L524+L528+L532+L536+L540+L544+L548+L552+L556+L560+L564+L568+L572+L576+L580+L584+L588+L592+L596+L600+L604+L608+L612+L616</f>
      </c>
      <c s="32">
        <f>0+M456+M460+M464+M468+M472+M476+M480+M484+M488+M492+M496+M500+M504+M508+M512+M516+M520+M524+M528+M532+M536+M540+M544+M548+M552+M556+M560+M564+M568+M572+M576+M580+M584+M588+M592+M596+M600+M604+M608+M612+M616</f>
      </c>
    </row>
    <row r="456" spans="1:16" ht="12.75">
      <c r="A456" t="s">
        <v>50</v>
      </c>
      <c s="34" t="s">
        <v>681</v>
      </c>
      <c s="34" t="s">
        <v>5615</v>
      </c>
      <c s="35" t="s">
        <v>5</v>
      </c>
      <c s="6" t="s">
        <v>5616</v>
      </c>
      <c s="36" t="s">
        <v>110</v>
      </c>
      <c s="37">
        <v>1</v>
      </c>
      <c s="36">
        <v>0</v>
      </c>
      <c s="36">
        <f>ROUND(G456*H456,6)</f>
      </c>
      <c r="L456" s="38">
        <v>0</v>
      </c>
      <c s="32">
        <f>ROUND(ROUND(L456,2)*ROUND(G456,3),2)</f>
      </c>
      <c s="36" t="s">
        <v>55</v>
      </c>
      <c>
        <f>(M456*21)/100</f>
      </c>
      <c t="s">
        <v>28</v>
      </c>
    </row>
    <row r="457" spans="1:5" ht="12.75">
      <c r="A457" s="35" t="s">
        <v>56</v>
      </c>
      <c r="E457" s="39" t="s">
        <v>5616</v>
      </c>
    </row>
    <row r="458" spans="1:5" ht="12.75">
      <c r="A458" s="35" t="s">
        <v>57</v>
      </c>
      <c r="E458" s="40" t="s">
        <v>58</v>
      </c>
    </row>
    <row r="459" spans="1:5" ht="102">
      <c r="A459" t="s">
        <v>59</v>
      </c>
      <c r="E459" s="39" t="s">
        <v>5617</v>
      </c>
    </row>
    <row r="460" spans="1:16" ht="25.5">
      <c r="A460" t="s">
        <v>50</v>
      </c>
      <c s="34" t="s">
        <v>684</v>
      </c>
      <c s="34" t="s">
        <v>5618</v>
      </c>
      <c s="35" t="s">
        <v>5</v>
      </c>
      <c s="6" t="s">
        <v>5619</v>
      </c>
      <c s="36" t="s">
        <v>110</v>
      </c>
      <c s="37">
        <v>8</v>
      </c>
      <c s="36">
        <v>0</v>
      </c>
      <c s="36">
        <f>ROUND(G460*H460,6)</f>
      </c>
      <c r="L460" s="38">
        <v>0</v>
      </c>
      <c s="32">
        <f>ROUND(ROUND(L460,2)*ROUND(G460,3),2)</f>
      </c>
      <c s="36" t="s">
        <v>55</v>
      </c>
      <c>
        <f>(M460*21)/100</f>
      </c>
      <c t="s">
        <v>28</v>
      </c>
    </row>
    <row r="461" spans="1:5" ht="25.5">
      <c r="A461" s="35" t="s">
        <v>56</v>
      </c>
      <c r="E461" s="39" t="s">
        <v>5619</v>
      </c>
    </row>
    <row r="462" spans="1:5" ht="12.75">
      <c r="A462" s="35" t="s">
        <v>57</v>
      </c>
      <c r="E462" s="40" t="s">
        <v>322</v>
      </c>
    </row>
    <row r="463" spans="1:5" ht="140.25">
      <c r="A463" t="s">
        <v>59</v>
      </c>
      <c r="E463" s="39" t="s">
        <v>5620</v>
      </c>
    </row>
    <row r="464" spans="1:16" ht="25.5">
      <c r="A464" t="s">
        <v>50</v>
      </c>
      <c s="34" t="s">
        <v>689</v>
      </c>
      <c s="34" t="s">
        <v>5621</v>
      </c>
      <c s="35" t="s">
        <v>5</v>
      </c>
      <c s="6" t="s">
        <v>5622</v>
      </c>
      <c s="36" t="s">
        <v>110</v>
      </c>
      <c s="37">
        <v>28</v>
      </c>
      <c s="36">
        <v>0</v>
      </c>
      <c s="36">
        <f>ROUND(G464*H464,6)</f>
      </c>
      <c r="L464" s="38">
        <v>0</v>
      </c>
      <c s="32">
        <f>ROUND(ROUND(L464,2)*ROUND(G464,3),2)</f>
      </c>
      <c s="36" t="s">
        <v>55</v>
      </c>
      <c>
        <f>(M464*21)/100</f>
      </c>
      <c t="s">
        <v>28</v>
      </c>
    </row>
    <row r="465" spans="1:5" ht="25.5">
      <c r="A465" s="35" t="s">
        <v>56</v>
      </c>
      <c r="E465" s="39" t="s">
        <v>5622</v>
      </c>
    </row>
    <row r="466" spans="1:5" ht="12.75">
      <c r="A466" s="35" t="s">
        <v>57</v>
      </c>
      <c r="E466" s="40" t="s">
        <v>5623</v>
      </c>
    </row>
    <row r="467" spans="1:5" ht="140.25">
      <c r="A467" t="s">
        <v>59</v>
      </c>
      <c r="E467" s="39" t="s">
        <v>5620</v>
      </c>
    </row>
    <row r="468" spans="1:16" ht="25.5">
      <c r="A468" t="s">
        <v>50</v>
      </c>
      <c s="34" t="s">
        <v>693</v>
      </c>
      <c s="34" t="s">
        <v>5624</v>
      </c>
      <c s="35" t="s">
        <v>5</v>
      </c>
      <c s="6" t="s">
        <v>5625</v>
      </c>
      <c s="36" t="s">
        <v>110</v>
      </c>
      <c s="37">
        <v>4</v>
      </c>
      <c s="36">
        <v>0</v>
      </c>
      <c s="36">
        <f>ROUND(G468*H468,6)</f>
      </c>
      <c r="L468" s="38">
        <v>0</v>
      </c>
      <c s="32">
        <f>ROUND(ROUND(L468,2)*ROUND(G468,3),2)</f>
      </c>
      <c s="36" t="s">
        <v>55</v>
      </c>
      <c>
        <f>(M468*21)/100</f>
      </c>
      <c t="s">
        <v>28</v>
      </c>
    </row>
    <row r="469" spans="1:5" ht="25.5">
      <c r="A469" s="35" t="s">
        <v>56</v>
      </c>
      <c r="E469" s="39" t="s">
        <v>5625</v>
      </c>
    </row>
    <row r="470" spans="1:5" ht="12.75">
      <c r="A470" s="35" t="s">
        <v>57</v>
      </c>
      <c r="E470" s="40" t="s">
        <v>209</v>
      </c>
    </row>
    <row r="471" spans="1:5" ht="102">
      <c r="A471" t="s">
        <v>59</v>
      </c>
      <c r="E471" s="39" t="s">
        <v>5617</v>
      </c>
    </row>
    <row r="472" spans="1:16" ht="25.5">
      <c r="A472" t="s">
        <v>50</v>
      </c>
      <c s="34" t="s">
        <v>696</v>
      </c>
      <c s="34" t="s">
        <v>5626</v>
      </c>
      <c s="35" t="s">
        <v>5</v>
      </c>
      <c s="6" t="s">
        <v>5627</v>
      </c>
      <c s="36" t="s">
        <v>110</v>
      </c>
      <c s="37">
        <v>2</v>
      </c>
      <c s="36">
        <v>0</v>
      </c>
      <c s="36">
        <f>ROUND(G472*H472,6)</f>
      </c>
      <c r="L472" s="38">
        <v>0</v>
      </c>
      <c s="32">
        <f>ROUND(ROUND(L472,2)*ROUND(G472,3),2)</f>
      </c>
      <c s="36" t="s">
        <v>55</v>
      </c>
      <c>
        <f>(M472*21)/100</f>
      </c>
      <c t="s">
        <v>28</v>
      </c>
    </row>
    <row r="473" spans="1:5" ht="25.5">
      <c r="A473" s="35" t="s">
        <v>56</v>
      </c>
      <c r="E473" s="39" t="s">
        <v>5627</v>
      </c>
    </row>
    <row r="474" spans="1:5" ht="12.75">
      <c r="A474" s="35" t="s">
        <v>57</v>
      </c>
      <c r="E474" s="40" t="s">
        <v>415</v>
      </c>
    </row>
    <row r="475" spans="1:5" ht="102">
      <c r="A475" t="s">
        <v>59</v>
      </c>
      <c r="E475" s="39" t="s">
        <v>5617</v>
      </c>
    </row>
    <row r="476" spans="1:16" ht="25.5">
      <c r="A476" t="s">
        <v>50</v>
      </c>
      <c s="34" t="s">
        <v>698</v>
      </c>
      <c s="34" t="s">
        <v>5628</v>
      </c>
      <c s="35" t="s">
        <v>5</v>
      </c>
      <c s="6" t="s">
        <v>5629</v>
      </c>
      <c s="36" t="s">
        <v>110</v>
      </c>
      <c s="37">
        <v>7</v>
      </c>
      <c s="36">
        <v>0</v>
      </c>
      <c s="36">
        <f>ROUND(G476*H476,6)</f>
      </c>
      <c r="L476" s="38">
        <v>0</v>
      </c>
      <c s="32">
        <f>ROUND(ROUND(L476,2)*ROUND(G476,3),2)</f>
      </c>
      <c s="36" t="s">
        <v>55</v>
      </c>
      <c>
        <f>(M476*21)/100</f>
      </c>
      <c t="s">
        <v>28</v>
      </c>
    </row>
    <row r="477" spans="1:5" ht="25.5">
      <c r="A477" s="35" t="s">
        <v>56</v>
      </c>
      <c r="E477" s="39" t="s">
        <v>5629</v>
      </c>
    </row>
    <row r="478" spans="1:5" ht="12.75">
      <c r="A478" s="35" t="s">
        <v>57</v>
      </c>
      <c r="E478" s="40" t="s">
        <v>216</v>
      </c>
    </row>
    <row r="479" spans="1:5" ht="140.25">
      <c r="A479" t="s">
        <v>59</v>
      </c>
      <c r="E479" s="39" t="s">
        <v>5620</v>
      </c>
    </row>
    <row r="480" spans="1:16" ht="25.5">
      <c r="A480" t="s">
        <v>50</v>
      </c>
      <c s="34" t="s">
        <v>700</v>
      </c>
      <c s="34" t="s">
        <v>5630</v>
      </c>
      <c s="35" t="s">
        <v>5</v>
      </c>
      <c s="6" t="s">
        <v>5631</v>
      </c>
      <c s="36" t="s">
        <v>110</v>
      </c>
      <c s="37">
        <v>2</v>
      </c>
      <c s="36">
        <v>0</v>
      </c>
      <c s="36">
        <f>ROUND(G480*H480,6)</f>
      </c>
      <c r="L480" s="38">
        <v>0</v>
      </c>
      <c s="32">
        <f>ROUND(ROUND(L480,2)*ROUND(G480,3),2)</f>
      </c>
      <c s="36" t="s">
        <v>55</v>
      </c>
      <c>
        <f>(M480*21)/100</f>
      </c>
      <c t="s">
        <v>28</v>
      </c>
    </row>
    <row r="481" spans="1:5" ht="25.5">
      <c r="A481" s="35" t="s">
        <v>56</v>
      </c>
      <c r="E481" s="39" t="s">
        <v>5631</v>
      </c>
    </row>
    <row r="482" spans="1:5" ht="12.75">
      <c r="A482" s="35" t="s">
        <v>57</v>
      </c>
      <c r="E482" s="40" t="s">
        <v>415</v>
      </c>
    </row>
    <row r="483" spans="1:5" ht="102">
      <c r="A483" t="s">
        <v>59</v>
      </c>
      <c r="E483" s="39" t="s">
        <v>5632</v>
      </c>
    </row>
    <row r="484" spans="1:16" ht="25.5">
      <c r="A484" t="s">
        <v>50</v>
      </c>
      <c s="34" t="s">
        <v>702</v>
      </c>
      <c s="34" t="s">
        <v>5633</v>
      </c>
      <c s="35" t="s">
        <v>5</v>
      </c>
      <c s="6" t="s">
        <v>5634</v>
      </c>
      <c s="36" t="s">
        <v>110</v>
      </c>
      <c s="37">
        <v>3</v>
      </c>
      <c s="36">
        <v>0</v>
      </c>
      <c s="36">
        <f>ROUND(G484*H484,6)</f>
      </c>
      <c r="L484" s="38">
        <v>0</v>
      </c>
      <c s="32">
        <f>ROUND(ROUND(L484,2)*ROUND(G484,3),2)</f>
      </c>
      <c s="36" t="s">
        <v>55</v>
      </c>
      <c>
        <f>(M484*21)/100</f>
      </c>
      <c t="s">
        <v>28</v>
      </c>
    </row>
    <row r="485" spans="1:5" ht="25.5">
      <c r="A485" s="35" t="s">
        <v>56</v>
      </c>
      <c r="E485" s="39" t="s">
        <v>5634</v>
      </c>
    </row>
    <row r="486" spans="1:5" ht="12.75">
      <c r="A486" s="35" t="s">
        <v>57</v>
      </c>
      <c r="E486" s="40" t="s">
        <v>248</v>
      </c>
    </row>
    <row r="487" spans="1:5" ht="140.25">
      <c r="A487" t="s">
        <v>59</v>
      </c>
      <c r="E487" s="39" t="s">
        <v>5620</v>
      </c>
    </row>
    <row r="488" spans="1:16" ht="25.5">
      <c r="A488" t="s">
        <v>50</v>
      </c>
      <c s="34" t="s">
        <v>704</v>
      </c>
      <c s="34" t="s">
        <v>5635</v>
      </c>
      <c s="35" t="s">
        <v>5</v>
      </c>
      <c s="6" t="s">
        <v>5636</v>
      </c>
      <c s="36" t="s">
        <v>110</v>
      </c>
      <c s="37">
        <v>4</v>
      </c>
      <c s="36">
        <v>0</v>
      </c>
      <c s="36">
        <f>ROUND(G488*H488,6)</f>
      </c>
      <c r="L488" s="38">
        <v>0</v>
      </c>
      <c s="32">
        <f>ROUND(ROUND(L488,2)*ROUND(G488,3),2)</f>
      </c>
      <c s="36" t="s">
        <v>55</v>
      </c>
      <c>
        <f>(M488*21)/100</f>
      </c>
      <c t="s">
        <v>28</v>
      </c>
    </row>
    <row r="489" spans="1:5" ht="25.5">
      <c r="A489" s="35" t="s">
        <v>56</v>
      </c>
      <c r="E489" s="39" t="s">
        <v>5636</v>
      </c>
    </row>
    <row r="490" spans="1:5" ht="12.75">
      <c r="A490" s="35" t="s">
        <v>57</v>
      </c>
      <c r="E490" s="40" t="s">
        <v>209</v>
      </c>
    </row>
    <row r="491" spans="1:5" ht="102">
      <c r="A491" t="s">
        <v>59</v>
      </c>
      <c r="E491" s="39" t="s">
        <v>5637</v>
      </c>
    </row>
    <row r="492" spans="1:16" ht="25.5">
      <c r="A492" t="s">
        <v>50</v>
      </c>
      <c s="34" t="s">
        <v>706</v>
      </c>
      <c s="34" t="s">
        <v>5638</v>
      </c>
      <c s="35" t="s">
        <v>5</v>
      </c>
      <c s="6" t="s">
        <v>5639</v>
      </c>
      <c s="36" t="s">
        <v>110</v>
      </c>
      <c s="37">
        <v>4</v>
      </c>
      <c s="36">
        <v>0</v>
      </c>
      <c s="36">
        <f>ROUND(G492*H492,6)</f>
      </c>
      <c r="L492" s="38">
        <v>0</v>
      </c>
      <c s="32">
        <f>ROUND(ROUND(L492,2)*ROUND(G492,3),2)</f>
      </c>
      <c s="36" t="s">
        <v>55</v>
      </c>
      <c>
        <f>(M492*21)/100</f>
      </c>
      <c t="s">
        <v>28</v>
      </c>
    </row>
    <row r="493" spans="1:5" ht="25.5">
      <c r="A493" s="35" t="s">
        <v>56</v>
      </c>
      <c r="E493" s="39" t="s">
        <v>5639</v>
      </c>
    </row>
    <row r="494" spans="1:5" ht="12.75">
      <c r="A494" s="35" t="s">
        <v>57</v>
      </c>
      <c r="E494" s="40" t="s">
        <v>209</v>
      </c>
    </row>
    <row r="495" spans="1:5" ht="102">
      <c r="A495" t="s">
        <v>59</v>
      </c>
      <c r="E495" s="39" t="s">
        <v>5632</v>
      </c>
    </row>
    <row r="496" spans="1:16" ht="25.5">
      <c r="A496" t="s">
        <v>50</v>
      </c>
      <c s="34" t="s">
        <v>708</v>
      </c>
      <c s="34" t="s">
        <v>5640</v>
      </c>
      <c s="35" t="s">
        <v>5</v>
      </c>
      <c s="6" t="s">
        <v>5641</v>
      </c>
      <c s="36" t="s">
        <v>110</v>
      </c>
      <c s="37">
        <v>1</v>
      </c>
      <c s="36">
        <v>0</v>
      </c>
      <c s="36">
        <f>ROUND(G496*H496,6)</f>
      </c>
      <c r="L496" s="38">
        <v>0</v>
      </c>
      <c s="32">
        <f>ROUND(ROUND(L496,2)*ROUND(G496,3),2)</f>
      </c>
      <c s="36" t="s">
        <v>55</v>
      </c>
      <c>
        <f>(M496*21)/100</f>
      </c>
      <c t="s">
        <v>28</v>
      </c>
    </row>
    <row r="497" spans="1:5" ht="25.5">
      <c r="A497" s="35" t="s">
        <v>56</v>
      </c>
      <c r="E497" s="39" t="s">
        <v>5641</v>
      </c>
    </row>
    <row r="498" spans="1:5" ht="12.75">
      <c r="A498" s="35" t="s">
        <v>57</v>
      </c>
      <c r="E498" s="40" t="s">
        <v>58</v>
      </c>
    </row>
    <row r="499" spans="1:5" ht="102">
      <c r="A499" t="s">
        <v>59</v>
      </c>
      <c r="E499" s="39" t="s">
        <v>5642</v>
      </c>
    </row>
    <row r="500" spans="1:16" ht="25.5">
      <c r="A500" t="s">
        <v>50</v>
      </c>
      <c s="34" t="s">
        <v>710</v>
      </c>
      <c s="34" t="s">
        <v>5643</v>
      </c>
      <c s="35" t="s">
        <v>5</v>
      </c>
      <c s="6" t="s">
        <v>5644</v>
      </c>
      <c s="36" t="s">
        <v>110</v>
      </c>
      <c s="37">
        <v>4</v>
      </c>
      <c s="36">
        <v>0</v>
      </c>
      <c s="36">
        <f>ROUND(G500*H500,6)</f>
      </c>
      <c r="L500" s="38">
        <v>0</v>
      </c>
      <c s="32">
        <f>ROUND(ROUND(L500,2)*ROUND(G500,3),2)</f>
      </c>
      <c s="36" t="s">
        <v>55</v>
      </c>
      <c>
        <f>(M500*21)/100</f>
      </c>
      <c t="s">
        <v>28</v>
      </c>
    </row>
    <row r="501" spans="1:5" ht="25.5">
      <c r="A501" s="35" t="s">
        <v>56</v>
      </c>
      <c r="E501" s="39" t="s">
        <v>5644</v>
      </c>
    </row>
    <row r="502" spans="1:5" ht="12.75">
      <c r="A502" s="35" t="s">
        <v>57</v>
      </c>
      <c r="E502" s="40" t="s">
        <v>209</v>
      </c>
    </row>
    <row r="503" spans="1:5" ht="140.25">
      <c r="A503" t="s">
        <v>59</v>
      </c>
      <c r="E503" s="39" t="s">
        <v>5620</v>
      </c>
    </row>
    <row r="504" spans="1:16" ht="12.75">
      <c r="A504" t="s">
        <v>50</v>
      </c>
      <c s="34" t="s">
        <v>715</v>
      </c>
      <c s="34" t="s">
        <v>5645</v>
      </c>
      <c s="35" t="s">
        <v>5</v>
      </c>
      <c s="6" t="s">
        <v>5646</v>
      </c>
      <c s="36" t="s">
        <v>110</v>
      </c>
      <c s="37">
        <v>9</v>
      </c>
      <c s="36">
        <v>0</v>
      </c>
      <c s="36">
        <f>ROUND(G504*H504,6)</f>
      </c>
      <c r="L504" s="38">
        <v>0</v>
      </c>
      <c s="32">
        <f>ROUND(ROUND(L504,2)*ROUND(G504,3),2)</f>
      </c>
      <c s="36" t="s">
        <v>55</v>
      </c>
      <c>
        <f>(M504*21)/100</f>
      </c>
      <c t="s">
        <v>28</v>
      </c>
    </row>
    <row r="505" spans="1:5" ht="12.75">
      <c r="A505" s="35" t="s">
        <v>56</v>
      </c>
      <c r="E505" s="39" t="s">
        <v>5646</v>
      </c>
    </row>
    <row r="506" spans="1:5" ht="12.75">
      <c r="A506" s="35" t="s">
        <v>57</v>
      </c>
      <c r="E506" s="40" t="s">
        <v>743</v>
      </c>
    </row>
    <row r="507" spans="1:5" ht="140.25">
      <c r="A507" t="s">
        <v>59</v>
      </c>
      <c r="E507" s="39" t="s">
        <v>5620</v>
      </c>
    </row>
    <row r="508" spans="1:16" ht="12.75">
      <c r="A508" t="s">
        <v>50</v>
      </c>
      <c s="34" t="s">
        <v>720</v>
      </c>
      <c s="34" t="s">
        <v>5647</v>
      </c>
      <c s="35" t="s">
        <v>5</v>
      </c>
      <c s="6" t="s">
        <v>5648</v>
      </c>
      <c s="36" t="s">
        <v>110</v>
      </c>
      <c s="37">
        <v>4</v>
      </c>
      <c s="36">
        <v>0</v>
      </c>
      <c s="36">
        <f>ROUND(G508*H508,6)</f>
      </c>
      <c r="L508" s="38">
        <v>0</v>
      </c>
      <c s="32">
        <f>ROUND(ROUND(L508,2)*ROUND(G508,3),2)</f>
      </c>
      <c s="36" t="s">
        <v>55</v>
      </c>
      <c>
        <f>(M508*21)/100</f>
      </c>
      <c t="s">
        <v>28</v>
      </c>
    </row>
    <row r="509" spans="1:5" ht="12.75">
      <c r="A509" s="35" t="s">
        <v>56</v>
      </c>
      <c r="E509" s="39" t="s">
        <v>5648</v>
      </c>
    </row>
    <row r="510" spans="1:5" ht="12.75">
      <c r="A510" s="35" t="s">
        <v>57</v>
      </c>
      <c r="E510" s="40" t="s">
        <v>209</v>
      </c>
    </row>
    <row r="511" spans="1:5" ht="140.25">
      <c r="A511" t="s">
        <v>59</v>
      </c>
      <c r="E511" s="39" t="s">
        <v>5620</v>
      </c>
    </row>
    <row r="512" spans="1:16" ht="12.75">
      <c r="A512" t="s">
        <v>50</v>
      </c>
      <c s="34" t="s">
        <v>724</v>
      </c>
      <c s="34" t="s">
        <v>5649</v>
      </c>
      <c s="35" t="s">
        <v>5</v>
      </c>
      <c s="6" t="s">
        <v>5650</v>
      </c>
      <c s="36" t="s">
        <v>110</v>
      </c>
      <c s="37">
        <v>1</v>
      </c>
      <c s="36">
        <v>0</v>
      </c>
      <c s="36">
        <f>ROUND(G512*H512,6)</f>
      </c>
      <c r="L512" s="38">
        <v>0</v>
      </c>
      <c s="32">
        <f>ROUND(ROUND(L512,2)*ROUND(G512,3),2)</f>
      </c>
      <c s="36" t="s">
        <v>55</v>
      </c>
      <c>
        <f>(M512*21)/100</f>
      </c>
      <c t="s">
        <v>28</v>
      </c>
    </row>
    <row r="513" spans="1:5" ht="12.75">
      <c r="A513" s="35" t="s">
        <v>56</v>
      </c>
      <c r="E513" s="39" t="s">
        <v>5650</v>
      </c>
    </row>
    <row r="514" spans="1:5" ht="12.75">
      <c r="A514" s="35" t="s">
        <v>57</v>
      </c>
      <c r="E514" s="40" t="s">
        <v>58</v>
      </c>
    </row>
    <row r="515" spans="1:5" ht="102">
      <c r="A515" t="s">
        <v>59</v>
      </c>
      <c r="E515" s="39" t="s">
        <v>5651</v>
      </c>
    </row>
    <row r="516" spans="1:16" ht="12.75">
      <c r="A516" t="s">
        <v>50</v>
      </c>
      <c s="34" t="s">
        <v>731</v>
      </c>
      <c s="34" t="s">
        <v>5652</v>
      </c>
      <c s="35" t="s">
        <v>5</v>
      </c>
      <c s="6" t="s">
        <v>5653</v>
      </c>
      <c s="36" t="s">
        <v>110</v>
      </c>
      <c s="37">
        <v>2</v>
      </c>
      <c s="36">
        <v>0</v>
      </c>
      <c s="36">
        <f>ROUND(G516*H516,6)</f>
      </c>
      <c r="L516" s="38">
        <v>0</v>
      </c>
      <c s="32">
        <f>ROUND(ROUND(L516,2)*ROUND(G516,3),2)</f>
      </c>
      <c s="36" t="s">
        <v>55</v>
      </c>
      <c>
        <f>(M516*21)/100</f>
      </c>
      <c t="s">
        <v>28</v>
      </c>
    </row>
    <row r="517" spans="1:5" ht="12.75">
      <c r="A517" s="35" t="s">
        <v>56</v>
      </c>
      <c r="E517" s="39" t="s">
        <v>5653</v>
      </c>
    </row>
    <row r="518" spans="1:5" ht="12.75">
      <c r="A518" s="35" t="s">
        <v>57</v>
      </c>
      <c r="E518" s="40" t="s">
        <v>415</v>
      </c>
    </row>
    <row r="519" spans="1:5" ht="102">
      <c r="A519" t="s">
        <v>59</v>
      </c>
      <c r="E519" s="39" t="s">
        <v>5654</v>
      </c>
    </row>
    <row r="520" spans="1:16" ht="25.5">
      <c r="A520" t="s">
        <v>50</v>
      </c>
      <c s="34" t="s">
        <v>736</v>
      </c>
      <c s="34" t="s">
        <v>5655</v>
      </c>
      <c s="35" t="s">
        <v>5</v>
      </c>
      <c s="6" t="s">
        <v>5656</v>
      </c>
      <c s="36" t="s">
        <v>267</v>
      </c>
      <c s="37">
        <v>25</v>
      </c>
      <c s="36">
        <v>0</v>
      </c>
      <c s="36">
        <f>ROUND(G520*H520,6)</f>
      </c>
      <c r="L520" s="38">
        <v>0</v>
      </c>
      <c s="32">
        <f>ROUND(ROUND(L520,2)*ROUND(G520,3),2)</f>
      </c>
      <c s="36" t="s">
        <v>55</v>
      </c>
      <c>
        <f>(M520*21)/100</f>
      </c>
      <c t="s">
        <v>28</v>
      </c>
    </row>
    <row r="521" spans="1:5" ht="38.25">
      <c r="A521" s="35" t="s">
        <v>56</v>
      </c>
      <c r="E521" s="39" t="s">
        <v>5657</v>
      </c>
    </row>
    <row r="522" spans="1:5" ht="12.75">
      <c r="A522" s="35" t="s">
        <v>57</v>
      </c>
      <c r="E522" s="40" t="s">
        <v>509</v>
      </c>
    </row>
    <row r="523" spans="1:5" ht="63.75">
      <c r="A523" t="s">
        <v>59</v>
      </c>
      <c r="E523" s="39" t="s">
        <v>5658</v>
      </c>
    </row>
    <row r="524" spans="1:16" ht="25.5">
      <c r="A524" t="s">
        <v>50</v>
      </c>
      <c s="34" t="s">
        <v>739</v>
      </c>
      <c s="34" t="s">
        <v>5659</v>
      </c>
      <c s="35" t="s">
        <v>5</v>
      </c>
      <c s="6" t="s">
        <v>5660</v>
      </c>
      <c s="36" t="s">
        <v>267</v>
      </c>
      <c s="37">
        <v>30</v>
      </c>
      <c s="36">
        <v>0</v>
      </c>
      <c s="36">
        <f>ROUND(G524*H524,6)</f>
      </c>
      <c r="L524" s="38">
        <v>0</v>
      </c>
      <c s="32">
        <f>ROUND(ROUND(L524,2)*ROUND(G524,3),2)</f>
      </c>
      <c s="36" t="s">
        <v>55</v>
      </c>
      <c>
        <f>(M524*21)/100</f>
      </c>
      <c t="s">
        <v>28</v>
      </c>
    </row>
    <row r="525" spans="1:5" ht="38.25">
      <c r="A525" s="35" t="s">
        <v>56</v>
      </c>
      <c r="E525" s="39" t="s">
        <v>5661</v>
      </c>
    </row>
    <row r="526" spans="1:5" ht="12.75">
      <c r="A526" s="35" t="s">
        <v>57</v>
      </c>
      <c r="E526" s="40" t="s">
        <v>205</v>
      </c>
    </row>
    <row r="527" spans="1:5" ht="63.75">
      <c r="A527" t="s">
        <v>59</v>
      </c>
      <c r="E527" s="39" t="s">
        <v>5658</v>
      </c>
    </row>
    <row r="528" spans="1:16" ht="25.5">
      <c r="A528" t="s">
        <v>50</v>
      </c>
      <c s="34" t="s">
        <v>745</v>
      </c>
      <c s="34" t="s">
        <v>5662</v>
      </c>
      <c s="35" t="s">
        <v>5</v>
      </c>
      <c s="6" t="s">
        <v>5663</v>
      </c>
      <c s="36" t="s">
        <v>267</v>
      </c>
      <c s="37">
        <v>105</v>
      </c>
      <c s="36">
        <v>0</v>
      </c>
      <c s="36">
        <f>ROUND(G528*H528,6)</f>
      </c>
      <c r="L528" s="38">
        <v>0</v>
      </c>
      <c s="32">
        <f>ROUND(ROUND(L528,2)*ROUND(G528,3),2)</f>
      </c>
      <c s="36" t="s">
        <v>55</v>
      </c>
      <c>
        <f>(M528*21)/100</f>
      </c>
      <c t="s">
        <v>28</v>
      </c>
    </row>
    <row r="529" spans="1:5" ht="25.5">
      <c r="A529" s="35" t="s">
        <v>56</v>
      </c>
      <c r="E529" s="39" t="s">
        <v>5663</v>
      </c>
    </row>
    <row r="530" spans="1:5" ht="12.75">
      <c r="A530" s="35" t="s">
        <v>57</v>
      </c>
      <c r="E530" s="40" t="s">
        <v>5664</v>
      </c>
    </row>
    <row r="531" spans="1:5" ht="63.75">
      <c r="A531" t="s">
        <v>59</v>
      </c>
      <c r="E531" s="39" t="s">
        <v>5658</v>
      </c>
    </row>
    <row r="532" spans="1:16" ht="12.75">
      <c r="A532" t="s">
        <v>50</v>
      </c>
      <c s="34" t="s">
        <v>749</v>
      </c>
      <c s="34" t="s">
        <v>5665</v>
      </c>
      <c s="35" t="s">
        <v>5</v>
      </c>
      <c s="6" t="s">
        <v>5666</v>
      </c>
      <c s="36" t="s">
        <v>267</v>
      </c>
      <c s="37">
        <v>80</v>
      </c>
      <c s="36">
        <v>0</v>
      </c>
      <c s="36">
        <f>ROUND(G532*H532,6)</f>
      </c>
      <c r="L532" s="38">
        <v>0</v>
      </c>
      <c s="32">
        <f>ROUND(ROUND(L532,2)*ROUND(G532,3),2)</f>
      </c>
      <c s="36" t="s">
        <v>55</v>
      </c>
      <c>
        <f>(M532*21)/100</f>
      </c>
      <c t="s">
        <v>28</v>
      </c>
    </row>
    <row r="533" spans="1:5" ht="12.75">
      <c r="A533" s="35" t="s">
        <v>56</v>
      </c>
      <c r="E533" s="39" t="s">
        <v>5666</v>
      </c>
    </row>
    <row r="534" spans="1:5" ht="12.75">
      <c r="A534" s="35" t="s">
        <v>57</v>
      </c>
      <c r="E534" s="40" t="s">
        <v>594</v>
      </c>
    </row>
    <row r="535" spans="1:5" ht="12.75">
      <c r="A535" t="s">
        <v>59</v>
      </c>
      <c r="E535" s="39" t="s">
        <v>5</v>
      </c>
    </row>
    <row r="536" spans="1:16" ht="12.75">
      <c r="A536" t="s">
        <v>50</v>
      </c>
      <c s="34" t="s">
        <v>753</v>
      </c>
      <c s="34" t="s">
        <v>5667</v>
      </c>
      <c s="35" t="s">
        <v>5</v>
      </c>
      <c s="6" t="s">
        <v>488</v>
      </c>
      <c s="36" t="s">
        <v>267</v>
      </c>
      <c s="37">
        <v>768</v>
      </c>
      <c s="36">
        <v>0</v>
      </c>
      <c s="36">
        <f>ROUND(G536*H536,6)</f>
      </c>
      <c r="L536" s="38">
        <v>0</v>
      </c>
      <c s="32">
        <f>ROUND(ROUND(L536,2)*ROUND(G536,3),2)</f>
      </c>
      <c s="36" t="s">
        <v>55</v>
      </c>
      <c>
        <f>(M536*21)/100</f>
      </c>
      <c t="s">
        <v>28</v>
      </c>
    </row>
    <row r="537" spans="1:5" ht="12.75">
      <c r="A537" s="35" t="s">
        <v>56</v>
      </c>
      <c r="E537" s="39" t="s">
        <v>488</v>
      </c>
    </row>
    <row r="538" spans="1:5" ht="12.75">
      <c r="A538" s="35" t="s">
        <v>57</v>
      </c>
      <c r="E538" s="40" t="s">
        <v>5</v>
      </c>
    </row>
    <row r="539" spans="1:5" ht="12.75">
      <c r="A539" t="s">
        <v>59</v>
      </c>
      <c r="E539" s="39" t="s">
        <v>5</v>
      </c>
    </row>
    <row r="540" spans="1:16" ht="12.75">
      <c r="A540" t="s">
        <v>50</v>
      </c>
      <c s="34" t="s">
        <v>756</v>
      </c>
      <c s="34" t="s">
        <v>5668</v>
      </c>
      <c s="35" t="s">
        <v>5</v>
      </c>
      <c s="6" t="s">
        <v>5669</v>
      </c>
      <c s="36" t="s">
        <v>267</v>
      </c>
      <c s="37">
        <v>768</v>
      </c>
      <c s="36">
        <v>4E-05</v>
      </c>
      <c s="36">
        <f>ROUND(G540*H540,6)</f>
      </c>
      <c r="L540" s="38">
        <v>0</v>
      </c>
      <c s="32">
        <f>ROUND(ROUND(L540,2)*ROUND(G540,3),2)</f>
      </c>
      <c s="36" t="s">
        <v>294</v>
      </c>
      <c>
        <f>(M540*21)/100</f>
      </c>
      <c t="s">
        <v>28</v>
      </c>
    </row>
    <row r="541" spans="1:5" ht="12.75">
      <c r="A541" s="35" t="s">
        <v>56</v>
      </c>
      <c r="E541" s="39" t="s">
        <v>5669</v>
      </c>
    </row>
    <row r="542" spans="1:5" ht="12.75">
      <c r="A542" s="35" t="s">
        <v>57</v>
      </c>
      <c r="E542" s="40" t="s">
        <v>5670</v>
      </c>
    </row>
    <row r="543" spans="1:5" ht="12.75">
      <c r="A543" t="s">
        <v>59</v>
      </c>
      <c r="E543" s="39" t="s">
        <v>5</v>
      </c>
    </row>
    <row r="544" spans="1:16" ht="12.75">
      <c r="A544" t="s">
        <v>50</v>
      </c>
      <c s="34" t="s">
        <v>760</v>
      </c>
      <c s="34" t="s">
        <v>5671</v>
      </c>
      <c s="35" t="s">
        <v>5</v>
      </c>
      <c s="6" t="s">
        <v>5672</v>
      </c>
      <c s="36" t="s">
        <v>267</v>
      </c>
      <c s="37">
        <v>750</v>
      </c>
      <c s="36">
        <v>0</v>
      </c>
      <c s="36">
        <f>ROUND(G544*H544,6)</f>
      </c>
      <c r="L544" s="38">
        <v>0</v>
      </c>
      <c s="32">
        <f>ROUND(ROUND(L544,2)*ROUND(G544,3),2)</f>
      </c>
      <c s="36" t="s">
        <v>55</v>
      </c>
      <c>
        <f>(M544*21)/100</f>
      </c>
      <c t="s">
        <v>28</v>
      </c>
    </row>
    <row r="545" spans="1:5" ht="12.75">
      <c r="A545" s="35" t="s">
        <v>56</v>
      </c>
      <c r="E545" s="39" t="s">
        <v>5672</v>
      </c>
    </row>
    <row r="546" spans="1:5" ht="12.75">
      <c r="A546" s="35" t="s">
        <v>57</v>
      </c>
      <c r="E546" s="40" t="s">
        <v>5</v>
      </c>
    </row>
    <row r="547" spans="1:5" ht="12.75">
      <c r="A547" t="s">
        <v>59</v>
      </c>
      <c r="E547" s="39" t="s">
        <v>5</v>
      </c>
    </row>
    <row r="548" spans="1:16" ht="12.75">
      <c r="A548" t="s">
        <v>50</v>
      </c>
      <c s="34" t="s">
        <v>763</v>
      </c>
      <c s="34" t="s">
        <v>5673</v>
      </c>
      <c s="35" t="s">
        <v>5</v>
      </c>
      <c s="6" t="s">
        <v>5674</v>
      </c>
      <c s="36" t="s">
        <v>267</v>
      </c>
      <c s="37">
        <v>750</v>
      </c>
      <c s="36">
        <v>7E-05</v>
      </c>
      <c s="36">
        <f>ROUND(G548*H548,6)</f>
      </c>
      <c r="L548" s="38">
        <v>0</v>
      </c>
      <c s="32">
        <f>ROUND(ROUND(L548,2)*ROUND(G548,3),2)</f>
      </c>
      <c s="36" t="s">
        <v>294</v>
      </c>
      <c>
        <f>(M548*21)/100</f>
      </c>
      <c t="s">
        <v>28</v>
      </c>
    </row>
    <row r="549" spans="1:5" ht="12.75">
      <c r="A549" s="35" t="s">
        <v>56</v>
      </c>
      <c r="E549" s="39" t="s">
        <v>5674</v>
      </c>
    </row>
    <row r="550" spans="1:5" ht="12.75">
      <c r="A550" s="35" t="s">
        <v>57</v>
      </c>
      <c r="E550" s="40" t="s">
        <v>5675</v>
      </c>
    </row>
    <row r="551" spans="1:5" ht="12.75">
      <c r="A551" t="s">
        <v>59</v>
      </c>
      <c r="E551" s="39" t="s">
        <v>5</v>
      </c>
    </row>
    <row r="552" spans="1:16" ht="25.5">
      <c r="A552" t="s">
        <v>50</v>
      </c>
      <c s="34" t="s">
        <v>767</v>
      </c>
      <c s="34" t="s">
        <v>5676</v>
      </c>
      <c s="35" t="s">
        <v>5</v>
      </c>
      <c s="6" t="s">
        <v>5677</v>
      </c>
      <c s="36" t="s">
        <v>267</v>
      </c>
      <c s="37">
        <v>605</v>
      </c>
      <c s="36">
        <v>0</v>
      </c>
      <c s="36">
        <f>ROUND(G552*H552,6)</f>
      </c>
      <c r="L552" s="38">
        <v>0</v>
      </c>
      <c s="32">
        <f>ROUND(ROUND(L552,2)*ROUND(G552,3),2)</f>
      </c>
      <c s="36" t="s">
        <v>55</v>
      </c>
      <c>
        <f>(M552*21)/100</f>
      </c>
      <c t="s">
        <v>28</v>
      </c>
    </row>
    <row r="553" spans="1:5" ht="38.25">
      <c r="A553" s="35" t="s">
        <v>56</v>
      </c>
      <c r="E553" s="39" t="s">
        <v>5678</v>
      </c>
    </row>
    <row r="554" spans="1:5" ht="12.75">
      <c r="A554" s="35" t="s">
        <v>57</v>
      </c>
      <c r="E554" s="40" t="s">
        <v>5679</v>
      </c>
    </row>
    <row r="555" spans="1:5" ht="12.75">
      <c r="A555" t="s">
        <v>59</v>
      </c>
      <c r="E555" s="39" t="s">
        <v>5</v>
      </c>
    </row>
    <row r="556" spans="1:16" ht="12.75">
      <c r="A556" t="s">
        <v>50</v>
      </c>
      <c s="34" t="s">
        <v>771</v>
      </c>
      <c s="34" t="s">
        <v>5680</v>
      </c>
      <c s="35" t="s">
        <v>5</v>
      </c>
      <c s="6" t="s">
        <v>5681</v>
      </c>
      <c s="36" t="s">
        <v>110</v>
      </c>
      <c s="37">
        <v>2160</v>
      </c>
      <c s="36">
        <v>0</v>
      </c>
      <c s="36">
        <f>ROUND(G556*H556,6)</f>
      </c>
      <c r="L556" s="38">
        <v>0</v>
      </c>
      <c s="32">
        <f>ROUND(ROUND(L556,2)*ROUND(G556,3),2)</f>
      </c>
      <c s="36" t="s">
        <v>55</v>
      </c>
      <c>
        <f>(M556*21)/100</f>
      </c>
      <c t="s">
        <v>28</v>
      </c>
    </row>
    <row r="557" spans="1:5" ht="12.75">
      <c r="A557" s="35" t="s">
        <v>56</v>
      </c>
      <c r="E557" s="39" t="s">
        <v>5681</v>
      </c>
    </row>
    <row r="558" spans="1:5" ht="12.75">
      <c r="A558" s="35" t="s">
        <v>57</v>
      </c>
      <c r="E558" s="40" t="s">
        <v>5682</v>
      </c>
    </row>
    <row r="559" spans="1:5" ht="12.75">
      <c r="A559" t="s">
        <v>59</v>
      </c>
      <c r="E559" s="39" t="s">
        <v>5</v>
      </c>
    </row>
    <row r="560" spans="1:16" ht="25.5">
      <c r="A560" t="s">
        <v>50</v>
      </c>
      <c s="34" t="s">
        <v>776</v>
      </c>
      <c s="34" t="s">
        <v>5683</v>
      </c>
      <c s="35" t="s">
        <v>5</v>
      </c>
      <c s="6" t="s">
        <v>5684</v>
      </c>
      <c s="36" t="s">
        <v>110</v>
      </c>
      <c s="37">
        <v>20</v>
      </c>
      <c s="36">
        <v>0</v>
      </c>
      <c s="36">
        <f>ROUND(G560*H560,6)</f>
      </c>
      <c r="L560" s="38">
        <v>0</v>
      </c>
      <c s="32">
        <f>ROUND(ROUND(L560,2)*ROUND(G560,3),2)</f>
      </c>
      <c s="36" t="s">
        <v>55</v>
      </c>
      <c>
        <f>(M560*21)/100</f>
      </c>
      <c t="s">
        <v>28</v>
      </c>
    </row>
    <row r="561" spans="1:5" ht="25.5">
      <c r="A561" s="35" t="s">
        <v>56</v>
      </c>
      <c r="E561" s="39" t="s">
        <v>5684</v>
      </c>
    </row>
    <row r="562" spans="1:5" ht="12.75">
      <c r="A562" s="35" t="s">
        <v>57</v>
      </c>
      <c r="E562" s="40" t="s">
        <v>103</v>
      </c>
    </row>
    <row r="563" spans="1:5" ht="12.75">
      <c r="A563" t="s">
        <v>59</v>
      </c>
      <c r="E563" s="39" t="s">
        <v>5</v>
      </c>
    </row>
    <row r="564" spans="1:16" ht="12.75">
      <c r="A564" t="s">
        <v>50</v>
      </c>
      <c s="34" t="s">
        <v>781</v>
      </c>
      <c s="34" t="s">
        <v>5685</v>
      </c>
      <c s="35" t="s">
        <v>5</v>
      </c>
      <c s="6" t="s">
        <v>5686</v>
      </c>
      <c s="36" t="s">
        <v>110</v>
      </c>
      <c s="37">
        <v>80</v>
      </c>
      <c s="36">
        <v>0</v>
      </c>
      <c s="36">
        <f>ROUND(G564*H564,6)</f>
      </c>
      <c r="L564" s="38">
        <v>0</v>
      </c>
      <c s="32">
        <f>ROUND(ROUND(L564,2)*ROUND(G564,3),2)</f>
      </c>
      <c s="36" t="s">
        <v>55</v>
      </c>
      <c>
        <f>(M564*21)/100</f>
      </c>
      <c t="s">
        <v>28</v>
      </c>
    </row>
    <row r="565" spans="1:5" ht="12.75">
      <c r="A565" s="35" t="s">
        <v>56</v>
      </c>
      <c r="E565" s="39" t="s">
        <v>5686</v>
      </c>
    </row>
    <row r="566" spans="1:5" ht="12.75">
      <c r="A566" s="35" t="s">
        <v>57</v>
      </c>
      <c r="E566" s="40" t="s">
        <v>594</v>
      </c>
    </row>
    <row r="567" spans="1:5" ht="12.75">
      <c r="A567" t="s">
        <v>59</v>
      </c>
      <c r="E567" s="39" t="s">
        <v>5</v>
      </c>
    </row>
    <row r="568" spans="1:16" ht="12.75">
      <c r="A568" t="s">
        <v>50</v>
      </c>
      <c s="34" t="s">
        <v>785</v>
      </c>
      <c s="34" t="s">
        <v>5687</v>
      </c>
      <c s="35" t="s">
        <v>5</v>
      </c>
      <c s="6" t="s">
        <v>5688</v>
      </c>
      <c s="36" t="s">
        <v>267</v>
      </c>
      <c s="37">
        <v>680</v>
      </c>
      <c s="36">
        <v>0</v>
      </c>
      <c s="36">
        <f>ROUND(G568*H568,6)</f>
      </c>
      <c r="L568" s="38">
        <v>0</v>
      </c>
      <c s="32">
        <f>ROUND(ROUND(L568,2)*ROUND(G568,3),2)</f>
      </c>
      <c s="36" t="s">
        <v>55</v>
      </c>
      <c>
        <f>(M568*21)/100</f>
      </c>
      <c t="s">
        <v>28</v>
      </c>
    </row>
    <row r="569" spans="1:5" ht="12.75">
      <c r="A569" s="35" t="s">
        <v>56</v>
      </c>
      <c r="E569" s="39" t="s">
        <v>5688</v>
      </c>
    </row>
    <row r="570" spans="1:5" ht="12.75">
      <c r="A570" s="35" t="s">
        <v>57</v>
      </c>
      <c r="E570" s="40" t="s">
        <v>5689</v>
      </c>
    </row>
    <row r="571" spans="1:5" ht="12.75">
      <c r="A571" t="s">
        <v>59</v>
      </c>
      <c r="E571" s="39" t="s">
        <v>5</v>
      </c>
    </row>
    <row r="572" spans="1:16" ht="12.75">
      <c r="A572" t="s">
        <v>50</v>
      </c>
      <c s="34" t="s">
        <v>789</v>
      </c>
      <c s="34" t="s">
        <v>5690</v>
      </c>
      <c s="35" t="s">
        <v>5</v>
      </c>
      <c s="6" t="s">
        <v>5691</v>
      </c>
      <c s="36" t="s">
        <v>267</v>
      </c>
      <c s="37">
        <v>680</v>
      </c>
      <c s="36">
        <v>0</v>
      </c>
      <c s="36">
        <f>ROUND(G572*H572,6)</f>
      </c>
      <c r="L572" s="38">
        <v>0</v>
      </c>
      <c s="32">
        <f>ROUND(ROUND(L572,2)*ROUND(G572,3),2)</f>
      </c>
      <c s="36" t="s">
        <v>55</v>
      </c>
      <c>
        <f>(M572*21)/100</f>
      </c>
      <c t="s">
        <v>28</v>
      </c>
    </row>
    <row r="573" spans="1:5" ht="12.75">
      <c r="A573" s="35" t="s">
        <v>56</v>
      </c>
      <c r="E573" s="39" t="s">
        <v>5691</v>
      </c>
    </row>
    <row r="574" spans="1:5" ht="12.75">
      <c r="A574" s="35" t="s">
        <v>57</v>
      </c>
      <c r="E574" s="40" t="s">
        <v>5689</v>
      </c>
    </row>
    <row r="575" spans="1:5" ht="12.75">
      <c r="A575" t="s">
        <v>59</v>
      </c>
      <c r="E575" s="39" t="s">
        <v>5</v>
      </c>
    </row>
    <row r="576" spans="1:16" ht="12.75">
      <c r="A576" t="s">
        <v>50</v>
      </c>
      <c s="34" t="s">
        <v>793</v>
      </c>
      <c s="34" t="s">
        <v>5692</v>
      </c>
      <c s="35" t="s">
        <v>5</v>
      </c>
      <c s="6" t="s">
        <v>5693</v>
      </c>
      <c s="36" t="s">
        <v>267</v>
      </c>
      <c s="37">
        <v>450</v>
      </c>
      <c s="36">
        <v>0</v>
      </c>
      <c s="36">
        <f>ROUND(G576*H576,6)</f>
      </c>
      <c r="L576" s="38">
        <v>0</v>
      </c>
      <c s="32">
        <f>ROUND(ROUND(L576,2)*ROUND(G576,3),2)</f>
      </c>
      <c s="36" t="s">
        <v>55</v>
      </c>
      <c>
        <f>(M576*21)/100</f>
      </c>
      <c t="s">
        <v>28</v>
      </c>
    </row>
    <row r="577" spans="1:5" ht="12.75">
      <c r="A577" s="35" t="s">
        <v>56</v>
      </c>
      <c r="E577" s="39" t="s">
        <v>5693</v>
      </c>
    </row>
    <row r="578" spans="1:5" ht="12.75">
      <c r="A578" s="35" t="s">
        <v>57</v>
      </c>
      <c r="E578" s="40" t="s">
        <v>5694</v>
      </c>
    </row>
    <row r="579" spans="1:5" ht="12.75">
      <c r="A579" t="s">
        <v>59</v>
      </c>
      <c r="E579" s="39" t="s">
        <v>5</v>
      </c>
    </row>
    <row r="580" spans="1:16" ht="12.75">
      <c r="A580" t="s">
        <v>50</v>
      </c>
      <c s="34" t="s">
        <v>797</v>
      </c>
      <c s="34" t="s">
        <v>5695</v>
      </c>
      <c s="35" t="s">
        <v>5</v>
      </c>
      <c s="6" t="s">
        <v>5696</v>
      </c>
      <c s="36" t="s">
        <v>267</v>
      </c>
      <c s="37">
        <v>450</v>
      </c>
      <c s="36">
        <v>0</v>
      </c>
      <c s="36">
        <f>ROUND(G580*H580,6)</f>
      </c>
      <c r="L580" s="38">
        <v>0</v>
      </c>
      <c s="32">
        <f>ROUND(ROUND(L580,2)*ROUND(G580,3),2)</f>
      </c>
      <c s="36" t="s">
        <v>55</v>
      </c>
      <c>
        <f>(M580*21)/100</f>
      </c>
      <c t="s">
        <v>28</v>
      </c>
    </row>
    <row r="581" spans="1:5" ht="12.75">
      <c r="A581" s="35" t="s">
        <v>56</v>
      </c>
      <c r="E581" s="39" t="s">
        <v>5696</v>
      </c>
    </row>
    <row r="582" spans="1:5" ht="12.75">
      <c r="A582" s="35" t="s">
        <v>57</v>
      </c>
      <c r="E582" s="40" t="s">
        <v>5694</v>
      </c>
    </row>
    <row r="583" spans="1:5" ht="12.75">
      <c r="A583" t="s">
        <v>59</v>
      </c>
      <c r="E583" s="39" t="s">
        <v>5</v>
      </c>
    </row>
    <row r="584" spans="1:16" ht="12.75">
      <c r="A584" t="s">
        <v>50</v>
      </c>
      <c s="34" t="s">
        <v>801</v>
      </c>
      <c s="34" t="s">
        <v>5697</v>
      </c>
      <c s="35" t="s">
        <v>5</v>
      </c>
      <c s="6" t="s">
        <v>5698</v>
      </c>
      <c s="36" t="s">
        <v>110</v>
      </c>
      <c s="37">
        <v>6</v>
      </c>
      <c s="36">
        <v>0</v>
      </c>
      <c s="36">
        <f>ROUND(G584*H584,6)</f>
      </c>
      <c r="L584" s="38">
        <v>0</v>
      </c>
      <c s="32">
        <f>ROUND(ROUND(L584,2)*ROUND(G584,3),2)</f>
      </c>
      <c s="36" t="s">
        <v>55</v>
      </c>
      <c>
        <f>(M584*21)/100</f>
      </c>
      <c t="s">
        <v>28</v>
      </c>
    </row>
    <row r="585" spans="1:5" ht="12.75">
      <c r="A585" s="35" t="s">
        <v>56</v>
      </c>
      <c r="E585" s="39" t="s">
        <v>5698</v>
      </c>
    </row>
    <row r="586" spans="1:5" ht="12.75">
      <c r="A586" s="35" t="s">
        <v>57</v>
      </c>
      <c r="E586" s="40" t="s">
        <v>241</v>
      </c>
    </row>
    <row r="587" spans="1:5" ht="12.75">
      <c r="A587" t="s">
        <v>59</v>
      </c>
      <c r="E587" s="39" t="s">
        <v>5</v>
      </c>
    </row>
    <row r="588" spans="1:16" ht="12.75">
      <c r="A588" t="s">
        <v>50</v>
      </c>
      <c s="34" t="s">
        <v>806</v>
      </c>
      <c s="34" t="s">
        <v>5699</v>
      </c>
      <c s="35" t="s">
        <v>5</v>
      </c>
      <c s="6" t="s">
        <v>5700</v>
      </c>
      <c s="36" t="s">
        <v>110</v>
      </c>
      <c s="37">
        <v>11</v>
      </c>
      <c s="36">
        <v>0</v>
      </c>
      <c s="36">
        <f>ROUND(G588*H588,6)</f>
      </c>
      <c r="L588" s="38">
        <v>0</v>
      </c>
      <c s="32">
        <f>ROUND(ROUND(L588,2)*ROUND(G588,3),2)</f>
      </c>
      <c s="36" t="s">
        <v>55</v>
      </c>
      <c>
        <f>(M588*21)/100</f>
      </c>
      <c t="s">
        <v>28</v>
      </c>
    </row>
    <row r="589" spans="1:5" ht="12.75">
      <c r="A589" s="35" t="s">
        <v>56</v>
      </c>
      <c r="E589" s="39" t="s">
        <v>5700</v>
      </c>
    </row>
    <row r="590" spans="1:5" ht="12.75">
      <c r="A590" s="35" t="s">
        <v>57</v>
      </c>
      <c r="E590" s="40" t="s">
        <v>258</v>
      </c>
    </row>
    <row r="591" spans="1:5" ht="12.75">
      <c r="A591" t="s">
        <v>59</v>
      </c>
      <c r="E591" s="39" t="s">
        <v>5</v>
      </c>
    </row>
    <row r="592" spans="1:16" ht="38.25">
      <c r="A592" t="s">
        <v>50</v>
      </c>
      <c s="34" t="s">
        <v>809</v>
      </c>
      <c s="34" t="s">
        <v>5701</v>
      </c>
      <c s="35" t="s">
        <v>5</v>
      </c>
      <c s="6" t="s">
        <v>5702</v>
      </c>
      <c s="36" t="s">
        <v>110</v>
      </c>
      <c s="37">
        <v>1</v>
      </c>
      <c s="36">
        <v>0</v>
      </c>
      <c s="36">
        <f>ROUND(G592*H592,6)</f>
      </c>
      <c r="L592" s="38">
        <v>0</v>
      </c>
      <c s="32">
        <f>ROUND(ROUND(L592,2)*ROUND(G592,3),2)</f>
      </c>
      <c s="36" t="s">
        <v>55</v>
      </c>
      <c>
        <f>(M592*21)/100</f>
      </c>
      <c t="s">
        <v>28</v>
      </c>
    </row>
    <row r="593" spans="1:5" ht="38.25">
      <c r="A593" s="35" t="s">
        <v>56</v>
      </c>
      <c r="E593" s="39" t="s">
        <v>5703</v>
      </c>
    </row>
    <row r="594" spans="1:5" ht="12.75">
      <c r="A594" s="35" t="s">
        <v>57</v>
      </c>
      <c r="E594" s="40" t="s">
        <v>58</v>
      </c>
    </row>
    <row r="595" spans="1:5" ht="102">
      <c r="A595" t="s">
        <v>59</v>
      </c>
      <c r="E595" s="39" t="s">
        <v>5704</v>
      </c>
    </row>
    <row r="596" spans="1:16" ht="25.5">
      <c r="A596" t="s">
        <v>50</v>
      </c>
      <c s="34" t="s">
        <v>812</v>
      </c>
      <c s="34" t="s">
        <v>5705</v>
      </c>
      <c s="35" t="s">
        <v>5</v>
      </c>
      <c s="6" t="s">
        <v>5706</v>
      </c>
      <c s="36" t="s">
        <v>110</v>
      </c>
      <c s="37">
        <v>2</v>
      </c>
      <c s="36">
        <v>0</v>
      </c>
      <c s="36">
        <f>ROUND(G596*H596,6)</f>
      </c>
      <c r="L596" s="38">
        <v>0</v>
      </c>
      <c s="32">
        <f>ROUND(ROUND(L596,2)*ROUND(G596,3),2)</f>
      </c>
      <c s="36" t="s">
        <v>55</v>
      </c>
      <c>
        <f>(M596*21)/100</f>
      </c>
      <c t="s">
        <v>28</v>
      </c>
    </row>
    <row r="597" spans="1:5" ht="38.25">
      <c r="A597" s="35" t="s">
        <v>56</v>
      </c>
      <c r="E597" s="39" t="s">
        <v>5707</v>
      </c>
    </row>
    <row r="598" spans="1:5" ht="12.75">
      <c r="A598" s="35" t="s">
        <v>57</v>
      </c>
      <c r="E598" s="40" t="s">
        <v>415</v>
      </c>
    </row>
    <row r="599" spans="1:5" ht="255">
      <c r="A599" t="s">
        <v>59</v>
      </c>
      <c r="E599" s="39" t="s">
        <v>5708</v>
      </c>
    </row>
    <row r="600" spans="1:16" ht="12.75">
      <c r="A600" t="s">
        <v>50</v>
      </c>
      <c s="34" t="s">
        <v>814</v>
      </c>
      <c s="34" t="s">
        <v>5709</v>
      </c>
      <c s="35" t="s">
        <v>5</v>
      </c>
      <c s="6" t="s">
        <v>5710</v>
      </c>
      <c s="36" t="s">
        <v>1327</v>
      </c>
      <c s="37">
        <v>2</v>
      </c>
      <c s="36">
        <v>0</v>
      </c>
      <c s="36">
        <f>ROUND(G600*H600,6)</f>
      </c>
      <c r="L600" s="38">
        <v>0</v>
      </c>
      <c s="32">
        <f>ROUND(ROUND(L600,2)*ROUND(G600,3),2)</f>
      </c>
      <c s="36" t="s">
        <v>294</v>
      </c>
      <c>
        <f>(M600*21)/100</f>
      </c>
      <c t="s">
        <v>28</v>
      </c>
    </row>
    <row r="601" spans="1:5" ht="12.75">
      <c r="A601" s="35" t="s">
        <v>56</v>
      </c>
      <c r="E601" s="39" t="s">
        <v>5710</v>
      </c>
    </row>
    <row r="602" spans="1:5" ht="12.75">
      <c r="A602" s="35" t="s">
        <v>57</v>
      </c>
      <c r="E602" s="40" t="s">
        <v>415</v>
      </c>
    </row>
    <row r="603" spans="1:5" ht="12.75">
      <c r="A603" t="s">
        <v>59</v>
      </c>
      <c r="E603" s="39" t="s">
        <v>5</v>
      </c>
    </row>
    <row r="604" spans="1:16" ht="25.5">
      <c r="A604" t="s">
        <v>50</v>
      </c>
      <c s="34" t="s">
        <v>818</v>
      </c>
      <c s="34" t="s">
        <v>5711</v>
      </c>
      <c s="35" t="s">
        <v>5</v>
      </c>
      <c s="6" t="s">
        <v>5712</v>
      </c>
      <c s="36" t="s">
        <v>110</v>
      </c>
      <c s="37">
        <v>2</v>
      </c>
      <c s="36">
        <v>0</v>
      </c>
      <c s="36">
        <f>ROUND(G604*H604,6)</f>
      </c>
      <c r="L604" s="38">
        <v>0</v>
      </c>
      <c s="32">
        <f>ROUND(ROUND(L604,2)*ROUND(G604,3),2)</f>
      </c>
      <c s="36" t="s">
        <v>55</v>
      </c>
      <c>
        <f>(M604*21)/100</f>
      </c>
      <c t="s">
        <v>28</v>
      </c>
    </row>
    <row r="605" spans="1:5" ht="25.5">
      <c r="A605" s="35" t="s">
        <v>56</v>
      </c>
      <c r="E605" s="39" t="s">
        <v>5712</v>
      </c>
    </row>
    <row r="606" spans="1:5" ht="12.75">
      <c r="A606" s="35" t="s">
        <v>57</v>
      </c>
      <c r="E606" s="40" t="s">
        <v>415</v>
      </c>
    </row>
    <row r="607" spans="1:5" ht="89.25">
      <c r="A607" t="s">
        <v>59</v>
      </c>
      <c r="E607" s="39" t="s">
        <v>5713</v>
      </c>
    </row>
    <row r="608" spans="1:16" ht="12.75">
      <c r="A608" t="s">
        <v>50</v>
      </c>
      <c s="34" t="s">
        <v>821</v>
      </c>
      <c s="34" t="s">
        <v>5714</v>
      </c>
      <c s="35" t="s">
        <v>5</v>
      </c>
      <c s="6" t="s">
        <v>5715</v>
      </c>
      <c s="36" t="s">
        <v>110</v>
      </c>
      <c s="37">
        <v>65</v>
      </c>
      <c s="36">
        <v>0</v>
      </c>
      <c s="36">
        <f>ROUND(G608*H608,6)</f>
      </c>
      <c r="L608" s="38">
        <v>0</v>
      </c>
      <c s="32">
        <f>ROUND(ROUND(L608,2)*ROUND(G608,3),2)</f>
      </c>
      <c s="36" t="s">
        <v>55</v>
      </c>
      <c>
        <f>(M608*21)/100</f>
      </c>
      <c t="s">
        <v>28</v>
      </c>
    </row>
    <row r="609" spans="1:5" ht="12.75">
      <c r="A609" s="35" t="s">
        <v>56</v>
      </c>
      <c r="E609" s="39" t="s">
        <v>5715</v>
      </c>
    </row>
    <row r="610" spans="1:5" ht="12.75">
      <c r="A610" s="35" t="s">
        <v>57</v>
      </c>
      <c r="E610" s="40" t="s">
        <v>531</v>
      </c>
    </row>
    <row r="611" spans="1:5" ht="12.75">
      <c r="A611" t="s">
        <v>59</v>
      </c>
      <c r="E611" s="39" t="s">
        <v>5</v>
      </c>
    </row>
    <row r="612" spans="1:16" ht="25.5">
      <c r="A612" t="s">
        <v>50</v>
      </c>
      <c s="34" t="s">
        <v>824</v>
      </c>
      <c s="34" t="s">
        <v>5716</v>
      </c>
      <c s="35" t="s">
        <v>5</v>
      </c>
      <c s="6" t="s">
        <v>5717</v>
      </c>
      <c s="36" t="s">
        <v>110</v>
      </c>
      <c s="37">
        <v>1</v>
      </c>
      <c s="36">
        <v>0</v>
      </c>
      <c s="36">
        <f>ROUND(G612*H612,6)</f>
      </c>
      <c r="L612" s="38">
        <v>0</v>
      </c>
      <c s="32">
        <f>ROUND(ROUND(L612,2)*ROUND(G612,3),2)</f>
      </c>
      <c s="36" t="s">
        <v>55</v>
      </c>
      <c>
        <f>(M612*21)/100</f>
      </c>
      <c t="s">
        <v>28</v>
      </c>
    </row>
    <row r="613" spans="1:5" ht="25.5">
      <c r="A613" s="35" t="s">
        <v>56</v>
      </c>
      <c r="E613" s="39" t="s">
        <v>5717</v>
      </c>
    </row>
    <row r="614" spans="1:5" ht="12.75">
      <c r="A614" s="35" t="s">
        <v>57</v>
      </c>
      <c r="E614" s="40" t="s">
        <v>58</v>
      </c>
    </row>
    <row r="615" spans="1:5" ht="63.75">
      <c r="A615" t="s">
        <v>59</v>
      </c>
      <c r="E615" s="39" t="s">
        <v>674</v>
      </c>
    </row>
    <row r="616" spans="1:16" ht="25.5">
      <c r="A616" t="s">
        <v>50</v>
      </c>
      <c s="34" t="s">
        <v>828</v>
      </c>
      <c s="34" t="s">
        <v>5718</v>
      </c>
      <c s="35" t="s">
        <v>5</v>
      </c>
      <c s="6" t="s">
        <v>5719</v>
      </c>
      <c s="36" t="s">
        <v>110</v>
      </c>
      <c s="37">
        <v>1</v>
      </c>
      <c s="36">
        <v>0</v>
      </c>
      <c s="36">
        <f>ROUND(G616*H616,6)</f>
      </c>
      <c r="L616" s="38">
        <v>0</v>
      </c>
      <c s="32">
        <f>ROUND(ROUND(L616,2)*ROUND(G616,3),2)</f>
      </c>
      <c s="36" t="s">
        <v>55</v>
      </c>
      <c>
        <f>(M616*21)/100</f>
      </c>
      <c t="s">
        <v>28</v>
      </c>
    </row>
    <row r="617" spans="1:5" ht="38.25">
      <c r="A617" s="35" t="s">
        <v>56</v>
      </c>
      <c r="E617" s="39" t="s">
        <v>5720</v>
      </c>
    </row>
    <row r="618" spans="1:5" ht="12.75">
      <c r="A618" s="35" t="s">
        <v>57</v>
      </c>
      <c r="E618" s="40" t="s">
        <v>58</v>
      </c>
    </row>
    <row r="619" spans="1:5" ht="140.25">
      <c r="A619" t="s">
        <v>59</v>
      </c>
      <c r="E619" s="39" t="s">
        <v>5721</v>
      </c>
    </row>
    <row r="620" spans="1:13" ht="12.75">
      <c r="A620" t="s">
        <v>47</v>
      </c>
      <c r="C620" s="31" t="s">
        <v>1109</v>
      </c>
      <c r="E620" s="33" t="s">
        <v>5722</v>
      </c>
      <c r="J620" s="32">
        <f>0</f>
      </c>
      <c s="32">
        <f>0</f>
      </c>
      <c s="32">
        <f>0+L621+L625+L629+L633+L637+L641+L645+L649+L653+L657+L661+L665+L669+L673+L677</f>
      </c>
      <c s="32">
        <f>0+M621+M625+M629+M633+M637+M641+M645+M649+M653+M657+M661+M665+M669+M673+M677</f>
      </c>
    </row>
    <row r="621" spans="1:16" ht="12.75">
      <c r="A621" t="s">
        <v>50</v>
      </c>
      <c s="34" t="s">
        <v>832</v>
      </c>
      <c s="34" t="s">
        <v>5723</v>
      </c>
      <c s="35" t="s">
        <v>5</v>
      </c>
      <c s="6" t="s">
        <v>5724</v>
      </c>
      <c s="36" t="s">
        <v>110</v>
      </c>
      <c s="37">
        <v>1</v>
      </c>
      <c s="36">
        <v>0</v>
      </c>
      <c s="36">
        <f>ROUND(G621*H621,6)</f>
      </c>
      <c r="L621" s="38">
        <v>0</v>
      </c>
      <c s="32">
        <f>ROUND(ROUND(L621,2)*ROUND(G621,3),2)</f>
      </c>
      <c s="36" t="s">
        <v>55</v>
      </c>
      <c>
        <f>(M621*21)/100</f>
      </c>
      <c t="s">
        <v>28</v>
      </c>
    </row>
    <row r="622" spans="1:5" ht="12.75">
      <c r="A622" s="35" t="s">
        <v>56</v>
      </c>
      <c r="E622" s="39" t="s">
        <v>5724</v>
      </c>
    </row>
    <row r="623" spans="1:5" ht="12.75">
      <c r="A623" s="35" t="s">
        <v>57</v>
      </c>
      <c r="E623" s="40" t="s">
        <v>58</v>
      </c>
    </row>
    <row r="624" spans="1:5" ht="63.75">
      <c r="A624" t="s">
        <v>59</v>
      </c>
      <c r="E624" s="39" t="s">
        <v>5725</v>
      </c>
    </row>
    <row r="625" spans="1:16" ht="25.5">
      <c r="A625" t="s">
        <v>50</v>
      </c>
      <c s="34" t="s">
        <v>838</v>
      </c>
      <c s="34" t="s">
        <v>5726</v>
      </c>
      <c s="35" t="s">
        <v>5</v>
      </c>
      <c s="6" t="s">
        <v>5727</v>
      </c>
      <c s="36" t="s">
        <v>110</v>
      </c>
      <c s="37">
        <v>1</v>
      </c>
      <c s="36">
        <v>0</v>
      </c>
      <c s="36">
        <f>ROUND(G625*H625,6)</f>
      </c>
      <c r="L625" s="38">
        <v>0</v>
      </c>
      <c s="32">
        <f>ROUND(ROUND(L625,2)*ROUND(G625,3),2)</f>
      </c>
      <c s="36" t="s">
        <v>55</v>
      </c>
      <c>
        <f>(M625*21)/100</f>
      </c>
      <c t="s">
        <v>28</v>
      </c>
    </row>
    <row r="626" spans="1:5" ht="25.5">
      <c r="A626" s="35" t="s">
        <v>56</v>
      </c>
      <c r="E626" s="39" t="s">
        <v>5727</v>
      </c>
    </row>
    <row r="627" spans="1:5" ht="12.75">
      <c r="A627" s="35" t="s">
        <v>57</v>
      </c>
      <c r="E627" s="40" t="s">
        <v>58</v>
      </c>
    </row>
    <row r="628" spans="1:5" ht="102">
      <c r="A628" t="s">
        <v>59</v>
      </c>
      <c r="E628" s="39" t="s">
        <v>5728</v>
      </c>
    </row>
    <row r="629" spans="1:16" ht="25.5">
      <c r="A629" t="s">
        <v>50</v>
      </c>
      <c s="34" t="s">
        <v>842</v>
      </c>
      <c s="34" t="s">
        <v>5729</v>
      </c>
      <c s="35" t="s">
        <v>5</v>
      </c>
      <c s="6" t="s">
        <v>5730</v>
      </c>
      <c s="36" t="s">
        <v>110</v>
      </c>
      <c s="37">
        <v>1</v>
      </c>
      <c s="36">
        <v>0</v>
      </c>
      <c s="36">
        <f>ROUND(G629*H629,6)</f>
      </c>
      <c r="L629" s="38">
        <v>0</v>
      </c>
      <c s="32">
        <f>ROUND(ROUND(L629,2)*ROUND(G629,3),2)</f>
      </c>
      <c s="36" t="s">
        <v>55</v>
      </c>
      <c>
        <f>(M629*21)/100</f>
      </c>
      <c t="s">
        <v>28</v>
      </c>
    </row>
    <row r="630" spans="1:5" ht="25.5">
      <c r="A630" s="35" t="s">
        <v>56</v>
      </c>
      <c r="E630" s="39" t="s">
        <v>5730</v>
      </c>
    </row>
    <row r="631" spans="1:5" ht="12.75">
      <c r="A631" s="35" t="s">
        <v>57</v>
      </c>
      <c r="E631" s="40" t="s">
        <v>58</v>
      </c>
    </row>
    <row r="632" spans="1:5" ht="63.75">
      <c r="A632" t="s">
        <v>59</v>
      </c>
      <c r="E632" s="39" t="s">
        <v>5731</v>
      </c>
    </row>
    <row r="633" spans="1:16" ht="25.5">
      <c r="A633" t="s">
        <v>50</v>
      </c>
      <c s="34" t="s">
        <v>846</v>
      </c>
      <c s="34" t="s">
        <v>5732</v>
      </c>
      <c s="35" t="s">
        <v>5</v>
      </c>
      <c s="6" t="s">
        <v>5733</v>
      </c>
      <c s="36" t="s">
        <v>110</v>
      </c>
      <c s="37">
        <v>3</v>
      </c>
      <c s="36">
        <v>0</v>
      </c>
      <c s="36">
        <f>ROUND(G633*H633,6)</f>
      </c>
      <c r="L633" s="38">
        <v>0</v>
      </c>
      <c s="32">
        <f>ROUND(ROUND(L633,2)*ROUND(G633,3),2)</f>
      </c>
      <c s="36" t="s">
        <v>55</v>
      </c>
      <c>
        <f>(M633*21)/100</f>
      </c>
      <c t="s">
        <v>28</v>
      </c>
    </row>
    <row r="634" spans="1:5" ht="25.5">
      <c r="A634" s="35" t="s">
        <v>56</v>
      </c>
      <c r="E634" s="39" t="s">
        <v>5733</v>
      </c>
    </row>
    <row r="635" spans="1:5" ht="12.75">
      <c r="A635" s="35" t="s">
        <v>57</v>
      </c>
      <c r="E635" s="40" t="s">
        <v>248</v>
      </c>
    </row>
    <row r="636" spans="1:5" ht="63.75">
      <c r="A636" t="s">
        <v>59</v>
      </c>
      <c r="E636" s="39" t="s">
        <v>5734</v>
      </c>
    </row>
    <row r="637" spans="1:16" ht="25.5">
      <c r="A637" t="s">
        <v>50</v>
      </c>
      <c s="34" t="s">
        <v>850</v>
      </c>
      <c s="34" t="s">
        <v>5735</v>
      </c>
      <c s="35" t="s">
        <v>5</v>
      </c>
      <c s="6" t="s">
        <v>5736</v>
      </c>
      <c s="36" t="s">
        <v>110</v>
      </c>
      <c s="37">
        <v>1</v>
      </c>
      <c s="36">
        <v>0</v>
      </c>
      <c s="36">
        <f>ROUND(G637*H637,6)</f>
      </c>
      <c r="L637" s="38">
        <v>0</v>
      </c>
      <c s="32">
        <f>ROUND(ROUND(L637,2)*ROUND(G637,3),2)</f>
      </c>
      <c s="36" t="s">
        <v>55</v>
      </c>
      <c>
        <f>(M637*21)/100</f>
      </c>
      <c t="s">
        <v>28</v>
      </c>
    </row>
    <row r="638" spans="1:5" ht="25.5">
      <c r="A638" s="35" t="s">
        <v>56</v>
      </c>
      <c r="E638" s="39" t="s">
        <v>5736</v>
      </c>
    </row>
    <row r="639" spans="1:5" ht="12.75">
      <c r="A639" s="35" t="s">
        <v>57</v>
      </c>
      <c r="E639" s="40" t="s">
        <v>58</v>
      </c>
    </row>
    <row r="640" spans="1:5" ht="63.75">
      <c r="A640" t="s">
        <v>59</v>
      </c>
      <c r="E640" s="39" t="s">
        <v>5737</v>
      </c>
    </row>
    <row r="641" spans="1:16" ht="12.75">
      <c r="A641" t="s">
        <v>50</v>
      </c>
      <c s="34" t="s">
        <v>854</v>
      </c>
      <c s="34" t="s">
        <v>5738</v>
      </c>
      <c s="35" t="s">
        <v>5</v>
      </c>
      <c s="6" t="s">
        <v>5739</v>
      </c>
      <c s="36" t="s">
        <v>110</v>
      </c>
      <c s="37">
        <v>1</v>
      </c>
      <c s="36">
        <v>0</v>
      </c>
      <c s="36">
        <f>ROUND(G641*H641,6)</f>
      </c>
      <c r="L641" s="38">
        <v>0</v>
      </c>
      <c s="32">
        <f>ROUND(ROUND(L641,2)*ROUND(G641,3),2)</f>
      </c>
      <c s="36" t="s">
        <v>55</v>
      </c>
      <c>
        <f>(M641*21)/100</f>
      </c>
      <c t="s">
        <v>28</v>
      </c>
    </row>
    <row r="642" spans="1:5" ht="12.75">
      <c r="A642" s="35" t="s">
        <v>56</v>
      </c>
      <c r="E642" s="39" t="s">
        <v>5739</v>
      </c>
    </row>
    <row r="643" spans="1:5" ht="12.75">
      <c r="A643" s="35" t="s">
        <v>57</v>
      </c>
      <c r="E643" s="40" t="s">
        <v>58</v>
      </c>
    </row>
    <row r="644" spans="1:5" ht="63.75">
      <c r="A644" t="s">
        <v>59</v>
      </c>
      <c r="E644" s="39" t="s">
        <v>5740</v>
      </c>
    </row>
    <row r="645" spans="1:16" ht="12.75">
      <c r="A645" t="s">
        <v>50</v>
      </c>
      <c s="34" t="s">
        <v>859</v>
      </c>
      <c s="34" t="s">
        <v>5741</v>
      </c>
      <c s="35" t="s">
        <v>5</v>
      </c>
      <c s="6" t="s">
        <v>5742</v>
      </c>
      <c s="36" t="s">
        <v>110</v>
      </c>
      <c s="37">
        <v>1</v>
      </c>
      <c s="36">
        <v>0</v>
      </c>
      <c s="36">
        <f>ROUND(G645*H645,6)</f>
      </c>
      <c r="L645" s="38">
        <v>0</v>
      </c>
      <c s="32">
        <f>ROUND(ROUND(L645,2)*ROUND(G645,3),2)</f>
      </c>
      <c s="36" t="s">
        <v>55</v>
      </c>
      <c>
        <f>(M645*21)/100</f>
      </c>
      <c t="s">
        <v>28</v>
      </c>
    </row>
    <row r="646" spans="1:5" ht="12.75">
      <c r="A646" s="35" t="s">
        <v>56</v>
      </c>
      <c r="E646" s="39" t="s">
        <v>5742</v>
      </c>
    </row>
    <row r="647" spans="1:5" ht="12.75">
      <c r="A647" s="35" t="s">
        <v>57</v>
      </c>
      <c r="E647" s="40" t="s">
        <v>58</v>
      </c>
    </row>
    <row r="648" spans="1:5" ht="12.75">
      <c r="A648" t="s">
        <v>59</v>
      </c>
      <c r="E648" s="39" t="s">
        <v>5</v>
      </c>
    </row>
    <row r="649" spans="1:16" ht="12.75">
      <c r="A649" t="s">
        <v>50</v>
      </c>
      <c s="34" t="s">
        <v>862</v>
      </c>
      <c s="34" t="s">
        <v>5743</v>
      </c>
      <c s="35" t="s">
        <v>5</v>
      </c>
      <c s="6" t="s">
        <v>5744</v>
      </c>
      <c s="36" t="s">
        <v>110</v>
      </c>
      <c s="37">
        <v>3</v>
      </c>
      <c s="36">
        <v>0</v>
      </c>
      <c s="36">
        <f>ROUND(G649*H649,6)</f>
      </c>
      <c r="L649" s="38">
        <v>0</v>
      </c>
      <c s="32">
        <f>ROUND(ROUND(L649,2)*ROUND(G649,3),2)</f>
      </c>
      <c s="36" t="s">
        <v>55</v>
      </c>
      <c>
        <f>(M649*21)/100</f>
      </c>
      <c t="s">
        <v>28</v>
      </c>
    </row>
    <row r="650" spans="1:5" ht="12.75">
      <c r="A650" s="35" t="s">
        <v>56</v>
      </c>
      <c r="E650" s="39" t="s">
        <v>5744</v>
      </c>
    </row>
    <row r="651" spans="1:5" ht="12.75">
      <c r="A651" s="35" t="s">
        <v>57</v>
      </c>
      <c r="E651" s="40" t="s">
        <v>248</v>
      </c>
    </row>
    <row r="652" spans="1:5" ht="12.75">
      <c r="A652" t="s">
        <v>59</v>
      </c>
      <c r="E652" s="39" t="s">
        <v>5</v>
      </c>
    </row>
    <row r="653" spans="1:16" ht="25.5">
      <c r="A653" t="s">
        <v>50</v>
      </c>
      <c s="34" t="s">
        <v>867</v>
      </c>
      <c s="34" t="s">
        <v>5745</v>
      </c>
      <c s="35" t="s">
        <v>5</v>
      </c>
      <c s="6" t="s">
        <v>5746</v>
      </c>
      <c s="36" t="s">
        <v>110</v>
      </c>
      <c s="37">
        <v>1</v>
      </c>
      <c s="36">
        <v>0</v>
      </c>
      <c s="36">
        <f>ROUND(G653*H653,6)</f>
      </c>
      <c r="L653" s="38">
        <v>0</v>
      </c>
      <c s="32">
        <f>ROUND(ROUND(L653,2)*ROUND(G653,3),2)</f>
      </c>
      <c s="36" t="s">
        <v>55</v>
      </c>
      <c>
        <f>(M653*21)/100</f>
      </c>
      <c t="s">
        <v>28</v>
      </c>
    </row>
    <row r="654" spans="1:5" ht="25.5">
      <c r="A654" s="35" t="s">
        <v>56</v>
      </c>
      <c r="E654" s="39" t="s">
        <v>5746</v>
      </c>
    </row>
    <row r="655" spans="1:5" ht="12.75">
      <c r="A655" s="35" t="s">
        <v>57</v>
      </c>
      <c r="E655" s="40" t="s">
        <v>58</v>
      </c>
    </row>
    <row r="656" spans="1:5" ht="12.75">
      <c r="A656" t="s">
        <v>59</v>
      </c>
      <c r="E656" s="39" t="s">
        <v>5</v>
      </c>
    </row>
    <row r="657" spans="1:16" ht="25.5">
      <c r="A657" t="s">
        <v>50</v>
      </c>
      <c s="34" t="s">
        <v>870</v>
      </c>
      <c s="34" t="s">
        <v>5747</v>
      </c>
      <c s="35" t="s">
        <v>5</v>
      </c>
      <c s="6" t="s">
        <v>5748</v>
      </c>
      <c s="36" t="s">
        <v>110</v>
      </c>
      <c s="37">
        <v>1</v>
      </c>
      <c s="36">
        <v>0</v>
      </c>
      <c s="36">
        <f>ROUND(G657*H657,6)</f>
      </c>
      <c r="L657" s="38">
        <v>0</v>
      </c>
      <c s="32">
        <f>ROUND(ROUND(L657,2)*ROUND(G657,3),2)</f>
      </c>
      <c s="36" t="s">
        <v>55</v>
      </c>
      <c>
        <f>(M657*21)/100</f>
      </c>
      <c t="s">
        <v>28</v>
      </c>
    </row>
    <row r="658" spans="1:5" ht="25.5">
      <c r="A658" s="35" t="s">
        <v>56</v>
      </c>
      <c r="E658" s="39" t="s">
        <v>5749</v>
      </c>
    </row>
    <row r="659" spans="1:5" ht="12.75">
      <c r="A659" s="35" t="s">
        <v>57</v>
      </c>
      <c r="E659" s="40" t="s">
        <v>58</v>
      </c>
    </row>
    <row r="660" spans="1:5" ht="102">
      <c r="A660" t="s">
        <v>59</v>
      </c>
      <c r="E660" s="39" t="s">
        <v>5750</v>
      </c>
    </row>
    <row r="661" spans="1:16" ht="12.75">
      <c r="A661" t="s">
        <v>50</v>
      </c>
      <c s="34" t="s">
        <v>873</v>
      </c>
      <c s="34" t="s">
        <v>5751</v>
      </c>
      <c s="35" t="s">
        <v>5</v>
      </c>
      <c s="6" t="s">
        <v>5752</v>
      </c>
      <c s="36" t="s">
        <v>110</v>
      </c>
      <c s="37">
        <v>1</v>
      </c>
      <c s="36">
        <v>0</v>
      </c>
      <c s="36">
        <f>ROUND(G661*H661,6)</f>
      </c>
      <c r="L661" s="38">
        <v>0</v>
      </c>
      <c s="32">
        <f>ROUND(ROUND(L661,2)*ROUND(G661,3),2)</f>
      </c>
      <c s="36" t="s">
        <v>55</v>
      </c>
      <c>
        <f>(M661*21)/100</f>
      </c>
      <c t="s">
        <v>28</v>
      </c>
    </row>
    <row r="662" spans="1:5" ht="12.75">
      <c r="A662" s="35" t="s">
        <v>56</v>
      </c>
      <c r="E662" s="39" t="s">
        <v>5752</v>
      </c>
    </row>
    <row r="663" spans="1:5" ht="12.75">
      <c r="A663" s="35" t="s">
        <v>57</v>
      </c>
      <c r="E663" s="40" t="s">
        <v>58</v>
      </c>
    </row>
    <row r="664" spans="1:5" ht="63.75">
      <c r="A664" t="s">
        <v>59</v>
      </c>
      <c r="E664" s="39" t="s">
        <v>5753</v>
      </c>
    </row>
    <row r="665" spans="1:16" ht="12.75">
      <c r="A665" t="s">
        <v>50</v>
      </c>
      <c s="34" t="s">
        <v>876</v>
      </c>
      <c s="34" t="s">
        <v>5754</v>
      </c>
      <c s="35" t="s">
        <v>5</v>
      </c>
      <c s="6" t="s">
        <v>5755</v>
      </c>
      <c s="36" t="s">
        <v>1327</v>
      </c>
      <c s="37">
        <v>1</v>
      </c>
      <c s="36">
        <v>0.00105</v>
      </c>
      <c s="36">
        <f>ROUND(G665*H665,6)</f>
      </c>
      <c r="L665" s="38">
        <v>0</v>
      </c>
      <c s="32">
        <f>ROUND(ROUND(L665,2)*ROUND(G665,3),2)</f>
      </c>
      <c s="36" t="s">
        <v>294</v>
      </c>
      <c>
        <f>(M665*21)/100</f>
      </c>
      <c t="s">
        <v>28</v>
      </c>
    </row>
    <row r="666" spans="1:5" ht="12.75">
      <c r="A666" s="35" t="s">
        <v>56</v>
      </c>
      <c r="E666" s="39" t="s">
        <v>5755</v>
      </c>
    </row>
    <row r="667" spans="1:5" ht="12.75">
      <c r="A667" s="35" t="s">
        <v>57</v>
      </c>
      <c r="E667" s="40" t="s">
        <v>58</v>
      </c>
    </row>
    <row r="668" spans="1:5" ht="12.75">
      <c r="A668" t="s">
        <v>59</v>
      </c>
      <c r="E668" s="39" t="s">
        <v>5</v>
      </c>
    </row>
    <row r="669" spans="1:16" ht="25.5">
      <c r="A669" t="s">
        <v>50</v>
      </c>
      <c s="34" t="s">
        <v>878</v>
      </c>
      <c s="34" t="s">
        <v>5756</v>
      </c>
      <c s="35" t="s">
        <v>5</v>
      </c>
      <c s="6" t="s">
        <v>5757</v>
      </c>
      <c s="36" t="s">
        <v>110</v>
      </c>
      <c s="37">
        <v>1</v>
      </c>
      <c s="36">
        <v>0</v>
      </c>
      <c s="36">
        <f>ROUND(G669*H669,6)</f>
      </c>
      <c r="L669" s="38">
        <v>0</v>
      </c>
      <c s="32">
        <f>ROUND(ROUND(L669,2)*ROUND(G669,3),2)</f>
      </c>
      <c s="36" t="s">
        <v>55</v>
      </c>
      <c>
        <f>(M669*21)/100</f>
      </c>
      <c t="s">
        <v>28</v>
      </c>
    </row>
    <row r="670" spans="1:5" ht="25.5">
      <c r="A670" s="35" t="s">
        <v>56</v>
      </c>
      <c r="E670" s="39" t="s">
        <v>5757</v>
      </c>
    </row>
    <row r="671" spans="1:5" ht="12.75">
      <c r="A671" s="35" t="s">
        <v>57</v>
      </c>
      <c r="E671" s="40" t="s">
        <v>58</v>
      </c>
    </row>
    <row r="672" spans="1:5" ht="63.75">
      <c r="A672" t="s">
        <v>59</v>
      </c>
      <c r="E672" s="39" t="s">
        <v>5758</v>
      </c>
    </row>
    <row r="673" spans="1:16" ht="12.75">
      <c r="A673" t="s">
        <v>50</v>
      </c>
      <c s="34" t="s">
        <v>881</v>
      </c>
      <c s="34" t="s">
        <v>5759</v>
      </c>
      <c s="35" t="s">
        <v>5</v>
      </c>
      <c s="6" t="s">
        <v>5760</v>
      </c>
      <c s="36" t="s">
        <v>110</v>
      </c>
      <c s="37">
        <v>1</v>
      </c>
      <c s="36">
        <v>0</v>
      </c>
      <c s="36">
        <f>ROUND(G673*H673,6)</f>
      </c>
      <c r="L673" s="38">
        <v>0</v>
      </c>
      <c s="32">
        <f>ROUND(ROUND(L673,2)*ROUND(G673,3),2)</f>
      </c>
      <c s="36" t="s">
        <v>55</v>
      </c>
      <c>
        <f>(M673*21)/100</f>
      </c>
      <c t="s">
        <v>28</v>
      </c>
    </row>
    <row r="674" spans="1:5" ht="12.75">
      <c r="A674" s="35" t="s">
        <v>56</v>
      </c>
      <c r="E674" s="39" t="s">
        <v>5760</v>
      </c>
    </row>
    <row r="675" spans="1:5" ht="12.75">
      <c r="A675" s="35" t="s">
        <v>57</v>
      </c>
      <c r="E675" s="40" t="s">
        <v>58</v>
      </c>
    </row>
    <row r="676" spans="1:5" ht="63.75">
      <c r="A676" t="s">
        <v>59</v>
      </c>
      <c r="E676" s="39" t="s">
        <v>674</v>
      </c>
    </row>
    <row r="677" spans="1:16" ht="25.5">
      <c r="A677" t="s">
        <v>50</v>
      </c>
      <c s="34" t="s">
        <v>884</v>
      </c>
      <c s="34" t="s">
        <v>5761</v>
      </c>
      <c s="35" t="s">
        <v>5</v>
      </c>
      <c s="6" t="s">
        <v>5717</v>
      </c>
      <c s="36" t="s">
        <v>110</v>
      </c>
      <c s="37">
        <v>1</v>
      </c>
      <c s="36">
        <v>0</v>
      </c>
      <c s="36">
        <f>ROUND(G677*H677,6)</f>
      </c>
      <c r="L677" s="38">
        <v>0</v>
      </c>
      <c s="32">
        <f>ROUND(ROUND(L677,2)*ROUND(G677,3),2)</f>
      </c>
      <c s="36" t="s">
        <v>55</v>
      </c>
      <c>
        <f>(M677*21)/100</f>
      </c>
      <c t="s">
        <v>28</v>
      </c>
    </row>
    <row r="678" spans="1:5" ht="25.5">
      <c r="A678" s="35" t="s">
        <v>56</v>
      </c>
      <c r="E678" s="39" t="s">
        <v>5717</v>
      </c>
    </row>
    <row r="679" spans="1:5" ht="12.75">
      <c r="A679" s="35" t="s">
        <v>57</v>
      </c>
      <c r="E679" s="40" t="s">
        <v>58</v>
      </c>
    </row>
    <row r="680" spans="1:5" ht="63.75">
      <c r="A680" t="s">
        <v>59</v>
      </c>
      <c r="E680" s="39" t="s">
        <v>674</v>
      </c>
    </row>
    <row r="681" spans="1:13" ht="12.75">
      <c r="A681" t="s">
        <v>47</v>
      </c>
      <c r="C681" s="31" t="s">
        <v>1114</v>
      </c>
      <c r="E681" s="33" t="s">
        <v>5762</v>
      </c>
      <c r="J681" s="32">
        <f>0</f>
      </c>
      <c s="32">
        <f>0</f>
      </c>
      <c s="32">
        <f>0+L682+L686+L690+L694+L698+L702+L706+L710+L714+L718+L722+L726+L730+L734+L738+L742+L746+L750</f>
      </c>
      <c s="32">
        <f>0+M682+M686+M690+M694+M698+M702+M706+M710+M714+M718+M722+M726+M730+M734+M738+M742+M746+M750</f>
      </c>
    </row>
    <row r="682" spans="1:16" ht="25.5">
      <c r="A682" t="s">
        <v>50</v>
      </c>
      <c s="34" t="s">
        <v>888</v>
      </c>
      <c s="34" t="s">
        <v>5763</v>
      </c>
      <c s="35" t="s">
        <v>5</v>
      </c>
      <c s="6" t="s">
        <v>5764</v>
      </c>
      <c s="36" t="s">
        <v>110</v>
      </c>
      <c s="37">
        <v>1</v>
      </c>
      <c s="36">
        <v>0</v>
      </c>
      <c s="36">
        <f>ROUND(G682*H682,6)</f>
      </c>
      <c r="L682" s="38">
        <v>0</v>
      </c>
      <c s="32">
        <f>ROUND(ROUND(L682,2)*ROUND(G682,3),2)</f>
      </c>
      <c s="36" t="s">
        <v>55</v>
      </c>
      <c>
        <f>(M682*21)/100</f>
      </c>
      <c t="s">
        <v>28</v>
      </c>
    </row>
    <row r="683" spans="1:5" ht="25.5">
      <c r="A683" s="35" t="s">
        <v>56</v>
      </c>
      <c r="E683" s="39" t="s">
        <v>5764</v>
      </c>
    </row>
    <row r="684" spans="1:5" ht="12.75">
      <c r="A684" s="35" t="s">
        <v>57</v>
      </c>
      <c r="E684" s="40" t="s">
        <v>58</v>
      </c>
    </row>
    <row r="685" spans="1:5" ht="63.75">
      <c r="A685" t="s">
        <v>59</v>
      </c>
      <c r="E685" s="39" t="s">
        <v>5765</v>
      </c>
    </row>
    <row r="686" spans="1:16" ht="12.75">
      <c r="A686" t="s">
        <v>50</v>
      </c>
      <c s="34" t="s">
        <v>894</v>
      </c>
      <c s="34" t="s">
        <v>5766</v>
      </c>
      <c s="35" t="s">
        <v>5</v>
      </c>
      <c s="6" t="s">
        <v>5767</v>
      </c>
      <c s="36" t="s">
        <v>110</v>
      </c>
      <c s="37">
        <v>1</v>
      </c>
      <c s="36">
        <v>0</v>
      </c>
      <c s="36">
        <f>ROUND(G686*H686,6)</f>
      </c>
      <c r="L686" s="38">
        <v>0</v>
      </c>
      <c s="32">
        <f>ROUND(ROUND(L686,2)*ROUND(G686,3),2)</f>
      </c>
      <c s="36" t="s">
        <v>55</v>
      </c>
      <c>
        <f>(M686*21)/100</f>
      </c>
      <c t="s">
        <v>28</v>
      </c>
    </row>
    <row r="687" spans="1:5" ht="12.75">
      <c r="A687" s="35" t="s">
        <v>56</v>
      </c>
      <c r="E687" s="39" t="s">
        <v>5767</v>
      </c>
    </row>
    <row r="688" spans="1:5" ht="12.75">
      <c r="A688" s="35" t="s">
        <v>57</v>
      </c>
      <c r="E688" s="40" t="s">
        <v>58</v>
      </c>
    </row>
    <row r="689" spans="1:5" ht="63.75">
      <c r="A689" t="s">
        <v>59</v>
      </c>
      <c r="E689" s="39" t="s">
        <v>5768</v>
      </c>
    </row>
    <row r="690" spans="1:16" ht="12.75">
      <c r="A690" t="s">
        <v>50</v>
      </c>
      <c s="34" t="s">
        <v>898</v>
      </c>
      <c s="34" t="s">
        <v>5769</v>
      </c>
      <c s="35" t="s">
        <v>5</v>
      </c>
      <c s="6" t="s">
        <v>5770</v>
      </c>
      <c s="36" t="s">
        <v>110</v>
      </c>
      <c s="37">
        <v>1</v>
      </c>
      <c s="36">
        <v>0</v>
      </c>
      <c s="36">
        <f>ROUND(G690*H690,6)</f>
      </c>
      <c r="L690" s="38">
        <v>0</v>
      </c>
      <c s="32">
        <f>ROUND(ROUND(L690,2)*ROUND(G690,3),2)</f>
      </c>
      <c s="36" t="s">
        <v>55</v>
      </c>
      <c>
        <f>(M690*21)/100</f>
      </c>
      <c t="s">
        <v>28</v>
      </c>
    </row>
    <row r="691" spans="1:5" ht="12.75">
      <c r="A691" s="35" t="s">
        <v>56</v>
      </c>
      <c r="E691" s="39" t="s">
        <v>5770</v>
      </c>
    </row>
    <row r="692" spans="1:5" ht="12.75">
      <c r="A692" s="35" t="s">
        <v>57</v>
      </c>
      <c r="E692" s="40" t="s">
        <v>58</v>
      </c>
    </row>
    <row r="693" spans="1:5" ht="63.75">
      <c r="A693" t="s">
        <v>59</v>
      </c>
      <c r="E693" s="39" t="s">
        <v>5771</v>
      </c>
    </row>
    <row r="694" spans="1:16" ht="25.5">
      <c r="A694" t="s">
        <v>50</v>
      </c>
      <c s="34" t="s">
        <v>902</v>
      </c>
      <c s="34" t="s">
        <v>5772</v>
      </c>
      <c s="35" t="s">
        <v>5</v>
      </c>
      <c s="6" t="s">
        <v>5757</v>
      </c>
      <c s="36" t="s">
        <v>110</v>
      </c>
      <c s="37">
        <v>10</v>
      </c>
      <c s="36">
        <v>0</v>
      </c>
      <c s="36">
        <f>ROUND(G694*H694,6)</f>
      </c>
      <c r="L694" s="38">
        <v>0</v>
      </c>
      <c s="32">
        <f>ROUND(ROUND(L694,2)*ROUND(G694,3),2)</f>
      </c>
      <c s="36" t="s">
        <v>55</v>
      </c>
      <c>
        <f>(M694*21)/100</f>
      </c>
      <c t="s">
        <v>28</v>
      </c>
    </row>
    <row r="695" spans="1:5" ht="25.5">
      <c r="A695" s="35" t="s">
        <v>56</v>
      </c>
      <c r="E695" s="39" t="s">
        <v>5757</v>
      </c>
    </row>
    <row r="696" spans="1:5" ht="12.75">
      <c r="A696" s="35" t="s">
        <v>57</v>
      </c>
      <c r="E696" s="40" t="s">
        <v>173</v>
      </c>
    </row>
    <row r="697" spans="1:5" ht="63.75">
      <c r="A697" t="s">
        <v>59</v>
      </c>
      <c r="E697" s="39" t="s">
        <v>5773</v>
      </c>
    </row>
    <row r="698" spans="1:16" ht="12.75">
      <c r="A698" t="s">
        <v>50</v>
      </c>
      <c s="34" t="s">
        <v>906</v>
      </c>
      <c s="34" t="s">
        <v>5774</v>
      </c>
      <c s="35" t="s">
        <v>5</v>
      </c>
      <c s="6" t="s">
        <v>5775</v>
      </c>
      <c s="36" t="s">
        <v>110</v>
      </c>
      <c s="37">
        <v>3</v>
      </c>
      <c s="36">
        <v>0</v>
      </c>
      <c s="36">
        <f>ROUND(G698*H698,6)</f>
      </c>
      <c r="L698" s="38">
        <v>0</v>
      </c>
      <c s="32">
        <f>ROUND(ROUND(L698,2)*ROUND(G698,3),2)</f>
      </c>
      <c s="36" t="s">
        <v>55</v>
      </c>
      <c>
        <f>(M698*21)/100</f>
      </c>
      <c t="s">
        <v>28</v>
      </c>
    </row>
    <row r="699" spans="1:5" ht="12.75">
      <c r="A699" s="35" t="s">
        <v>56</v>
      </c>
      <c r="E699" s="39" t="s">
        <v>5775</v>
      </c>
    </row>
    <row r="700" spans="1:5" ht="12.75">
      <c r="A700" s="35" t="s">
        <v>57</v>
      </c>
      <c r="E700" s="40" t="s">
        <v>248</v>
      </c>
    </row>
    <row r="701" spans="1:5" ht="12.75">
      <c r="A701" t="s">
        <v>59</v>
      </c>
      <c r="E701" s="39" t="s">
        <v>5</v>
      </c>
    </row>
    <row r="702" spans="1:16" ht="12.75">
      <c r="A702" t="s">
        <v>50</v>
      </c>
      <c s="34" t="s">
        <v>910</v>
      </c>
      <c s="34" t="s">
        <v>5776</v>
      </c>
      <c s="35" t="s">
        <v>5</v>
      </c>
      <c s="6" t="s">
        <v>5777</v>
      </c>
      <c s="36" t="s">
        <v>1327</v>
      </c>
      <c s="37">
        <v>3</v>
      </c>
      <c s="36">
        <v>0.00105</v>
      </c>
      <c s="36">
        <f>ROUND(G702*H702,6)</f>
      </c>
      <c r="L702" s="38">
        <v>0</v>
      </c>
      <c s="32">
        <f>ROUND(ROUND(L702,2)*ROUND(G702,3),2)</f>
      </c>
      <c s="36" t="s">
        <v>294</v>
      </c>
      <c>
        <f>(M702*21)/100</f>
      </c>
      <c t="s">
        <v>28</v>
      </c>
    </row>
    <row r="703" spans="1:5" ht="12.75">
      <c r="A703" s="35" t="s">
        <v>56</v>
      </c>
      <c r="E703" s="39" t="s">
        <v>5777</v>
      </c>
    </row>
    <row r="704" spans="1:5" ht="12.75">
      <c r="A704" s="35" t="s">
        <v>57</v>
      </c>
      <c r="E704" s="40" t="s">
        <v>248</v>
      </c>
    </row>
    <row r="705" spans="1:5" ht="12.75">
      <c r="A705" t="s">
        <v>59</v>
      </c>
      <c r="E705" s="39" t="s">
        <v>5</v>
      </c>
    </row>
    <row r="706" spans="1:16" ht="12.75">
      <c r="A706" t="s">
        <v>50</v>
      </c>
      <c s="34" t="s">
        <v>914</v>
      </c>
      <c s="34" t="s">
        <v>5778</v>
      </c>
      <c s="35" t="s">
        <v>5</v>
      </c>
      <c s="6" t="s">
        <v>5779</v>
      </c>
      <c s="36" t="s">
        <v>110</v>
      </c>
      <c s="37">
        <v>1</v>
      </c>
      <c s="36">
        <v>0</v>
      </c>
      <c s="36">
        <f>ROUND(G706*H706,6)</f>
      </c>
      <c r="L706" s="38">
        <v>0</v>
      </c>
      <c s="32">
        <f>ROUND(ROUND(L706,2)*ROUND(G706,3),2)</f>
      </c>
      <c s="36" t="s">
        <v>55</v>
      </c>
      <c>
        <f>(M706*21)/100</f>
      </c>
      <c t="s">
        <v>28</v>
      </c>
    </row>
    <row r="707" spans="1:5" ht="12.75">
      <c r="A707" s="35" t="s">
        <v>56</v>
      </c>
      <c r="E707" s="39" t="s">
        <v>5779</v>
      </c>
    </row>
    <row r="708" spans="1:5" ht="12.75">
      <c r="A708" s="35" t="s">
        <v>57</v>
      </c>
      <c r="E708" s="40" t="s">
        <v>58</v>
      </c>
    </row>
    <row r="709" spans="1:5" ht="12.75">
      <c r="A709" t="s">
        <v>59</v>
      </c>
      <c r="E709" s="39" t="s">
        <v>5</v>
      </c>
    </row>
    <row r="710" spans="1:16" ht="12.75">
      <c r="A710" t="s">
        <v>50</v>
      </c>
      <c s="34" t="s">
        <v>917</v>
      </c>
      <c s="34" t="s">
        <v>5780</v>
      </c>
      <c s="35" t="s">
        <v>5</v>
      </c>
      <c s="6" t="s">
        <v>5781</v>
      </c>
      <c s="36" t="s">
        <v>1327</v>
      </c>
      <c s="37">
        <v>1</v>
      </c>
      <c s="36">
        <v>0.00105</v>
      </c>
      <c s="36">
        <f>ROUND(G710*H710,6)</f>
      </c>
      <c r="L710" s="38">
        <v>0</v>
      </c>
      <c s="32">
        <f>ROUND(ROUND(L710,2)*ROUND(G710,3),2)</f>
      </c>
      <c s="36" t="s">
        <v>294</v>
      </c>
      <c>
        <f>(M710*21)/100</f>
      </c>
      <c t="s">
        <v>28</v>
      </c>
    </row>
    <row r="711" spans="1:5" ht="12.75">
      <c r="A711" s="35" t="s">
        <v>56</v>
      </c>
      <c r="E711" s="39" t="s">
        <v>5781</v>
      </c>
    </row>
    <row r="712" spans="1:5" ht="12.75">
      <c r="A712" s="35" t="s">
        <v>57</v>
      </c>
      <c r="E712" s="40" t="s">
        <v>58</v>
      </c>
    </row>
    <row r="713" spans="1:5" ht="12.75">
      <c r="A713" t="s">
        <v>59</v>
      </c>
      <c r="E713" s="39" t="s">
        <v>5</v>
      </c>
    </row>
    <row r="714" spans="1:16" ht="12.75">
      <c r="A714" t="s">
        <v>50</v>
      </c>
      <c s="34" t="s">
        <v>921</v>
      </c>
      <c s="34" t="s">
        <v>5782</v>
      </c>
      <c s="35" t="s">
        <v>5</v>
      </c>
      <c s="6" t="s">
        <v>5783</v>
      </c>
      <c s="36" t="s">
        <v>110</v>
      </c>
      <c s="37">
        <v>2</v>
      </c>
      <c s="36">
        <v>0</v>
      </c>
      <c s="36">
        <f>ROUND(G714*H714,6)</f>
      </c>
      <c r="L714" s="38">
        <v>0</v>
      </c>
      <c s="32">
        <f>ROUND(ROUND(L714,2)*ROUND(G714,3),2)</f>
      </c>
      <c s="36" t="s">
        <v>55</v>
      </c>
      <c>
        <f>(M714*21)/100</f>
      </c>
      <c t="s">
        <v>28</v>
      </c>
    </row>
    <row r="715" spans="1:5" ht="12.75">
      <c r="A715" s="35" t="s">
        <v>56</v>
      </c>
      <c r="E715" s="39" t="s">
        <v>5783</v>
      </c>
    </row>
    <row r="716" spans="1:5" ht="12.75">
      <c r="A716" s="35" t="s">
        <v>57</v>
      </c>
      <c r="E716" s="40" t="s">
        <v>415</v>
      </c>
    </row>
    <row r="717" spans="1:5" ht="12.75">
      <c r="A717" t="s">
        <v>59</v>
      </c>
      <c r="E717" s="39" t="s">
        <v>5</v>
      </c>
    </row>
    <row r="718" spans="1:16" ht="12.75">
      <c r="A718" t="s">
        <v>50</v>
      </c>
      <c s="34" t="s">
        <v>927</v>
      </c>
      <c s="34" t="s">
        <v>5754</v>
      </c>
      <c s="35" t="s">
        <v>5</v>
      </c>
      <c s="6" t="s">
        <v>5755</v>
      </c>
      <c s="36" t="s">
        <v>1327</v>
      </c>
      <c s="37">
        <v>2</v>
      </c>
      <c s="36">
        <v>0.00105</v>
      </c>
      <c s="36">
        <f>ROUND(G718*H718,6)</f>
      </c>
      <c r="L718" s="38">
        <v>0</v>
      </c>
      <c s="32">
        <f>ROUND(ROUND(L718,2)*ROUND(G718,3),2)</f>
      </c>
      <c s="36" t="s">
        <v>294</v>
      </c>
      <c>
        <f>(M718*21)/100</f>
      </c>
      <c t="s">
        <v>28</v>
      </c>
    </row>
    <row r="719" spans="1:5" ht="12.75">
      <c r="A719" s="35" t="s">
        <v>56</v>
      </c>
      <c r="E719" s="39" t="s">
        <v>5755</v>
      </c>
    </row>
    <row r="720" spans="1:5" ht="12.75">
      <c r="A720" s="35" t="s">
        <v>57</v>
      </c>
      <c r="E720" s="40" t="s">
        <v>415</v>
      </c>
    </row>
    <row r="721" spans="1:5" ht="12.75">
      <c r="A721" t="s">
        <v>59</v>
      </c>
      <c r="E721" s="39" t="s">
        <v>5</v>
      </c>
    </row>
    <row r="722" spans="1:16" ht="12.75">
      <c r="A722" t="s">
        <v>50</v>
      </c>
      <c s="34" t="s">
        <v>931</v>
      </c>
      <c s="34" t="s">
        <v>5784</v>
      </c>
      <c s="35" t="s">
        <v>5</v>
      </c>
      <c s="6" t="s">
        <v>5785</v>
      </c>
      <c s="36" t="s">
        <v>110</v>
      </c>
      <c s="37">
        <v>1</v>
      </c>
      <c s="36">
        <v>0</v>
      </c>
      <c s="36">
        <f>ROUND(G722*H722,6)</f>
      </c>
      <c r="L722" s="38">
        <v>0</v>
      </c>
      <c s="32">
        <f>ROUND(ROUND(L722,2)*ROUND(G722,3),2)</f>
      </c>
      <c s="36" t="s">
        <v>55</v>
      </c>
      <c>
        <f>(M722*21)/100</f>
      </c>
      <c t="s">
        <v>28</v>
      </c>
    </row>
    <row r="723" spans="1:5" ht="12.75">
      <c r="A723" s="35" t="s">
        <v>56</v>
      </c>
      <c r="E723" s="39" t="s">
        <v>5785</v>
      </c>
    </row>
    <row r="724" spans="1:5" ht="12.75">
      <c r="A724" s="35" t="s">
        <v>57</v>
      </c>
      <c r="E724" s="40" t="s">
        <v>58</v>
      </c>
    </row>
    <row r="725" spans="1:5" ht="12.75">
      <c r="A725" t="s">
        <v>59</v>
      </c>
      <c r="E725" s="39" t="s">
        <v>5</v>
      </c>
    </row>
    <row r="726" spans="1:16" ht="12.75">
      <c r="A726" t="s">
        <v>50</v>
      </c>
      <c s="34" t="s">
        <v>935</v>
      </c>
      <c s="34" t="s">
        <v>5786</v>
      </c>
      <c s="35" t="s">
        <v>5</v>
      </c>
      <c s="6" t="s">
        <v>5787</v>
      </c>
      <c s="36" t="s">
        <v>1327</v>
      </c>
      <c s="37">
        <v>1</v>
      </c>
      <c s="36">
        <v>0.00105</v>
      </c>
      <c s="36">
        <f>ROUND(G726*H726,6)</f>
      </c>
      <c r="L726" s="38">
        <v>0</v>
      </c>
      <c s="32">
        <f>ROUND(ROUND(L726,2)*ROUND(G726,3),2)</f>
      </c>
      <c s="36" t="s">
        <v>294</v>
      </c>
      <c>
        <f>(M726*21)/100</f>
      </c>
      <c t="s">
        <v>28</v>
      </c>
    </row>
    <row r="727" spans="1:5" ht="12.75">
      <c r="A727" s="35" t="s">
        <v>56</v>
      </c>
      <c r="E727" s="39" t="s">
        <v>5787</v>
      </c>
    </row>
    <row r="728" spans="1:5" ht="12.75">
      <c r="A728" s="35" t="s">
        <v>57</v>
      </c>
      <c r="E728" s="40" t="s">
        <v>58</v>
      </c>
    </row>
    <row r="729" spans="1:5" ht="12.75">
      <c r="A729" t="s">
        <v>59</v>
      </c>
      <c r="E729" s="39" t="s">
        <v>5</v>
      </c>
    </row>
    <row r="730" spans="1:16" ht="12.75">
      <c r="A730" t="s">
        <v>50</v>
      </c>
      <c s="34" t="s">
        <v>939</v>
      </c>
      <c s="34" t="s">
        <v>5788</v>
      </c>
      <c s="35" t="s">
        <v>5</v>
      </c>
      <c s="6" t="s">
        <v>5789</v>
      </c>
      <c s="36" t="s">
        <v>110</v>
      </c>
      <c s="37">
        <v>1</v>
      </c>
      <c s="36">
        <v>0</v>
      </c>
      <c s="36">
        <f>ROUND(G730*H730,6)</f>
      </c>
      <c r="L730" s="38">
        <v>0</v>
      </c>
      <c s="32">
        <f>ROUND(ROUND(L730,2)*ROUND(G730,3),2)</f>
      </c>
      <c s="36" t="s">
        <v>55</v>
      </c>
      <c>
        <f>(M730*21)/100</f>
      </c>
      <c t="s">
        <v>28</v>
      </c>
    </row>
    <row r="731" spans="1:5" ht="12.75">
      <c r="A731" s="35" t="s">
        <v>56</v>
      </c>
      <c r="E731" s="39" t="s">
        <v>5789</v>
      </c>
    </row>
    <row r="732" spans="1:5" ht="12.75">
      <c r="A732" s="35" t="s">
        <v>57</v>
      </c>
      <c r="E732" s="40" t="s">
        <v>58</v>
      </c>
    </row>
    <row r="733" spans="1:5" ht="12.75">
      <c r="A733" t="s">
        <v>59</v>
      </c>
      <c r="E733" s="39" t="s">
        <v>5</v>
      </c>
    </row>
    <row r="734" spans="1:16" ht="12.75">
      <c r="A734" t="s">
        <v>50</v>
      </c>
      <c s="34" t="s">
        <v>943</v>
      </c>
      <c s="34" t="s">
        <v>5790</v>
      </c>
      <c s="35" t="s">
        <v>5</v>
      </c>
      <c s="6" t="s">
        <v>5791</v>
      </c>
      <c s="36" t="s">
        <v>1327</v>
      </c>
      <c s="37">
        <v>1</v>
      </c>
      <c s="36">
        <v>0.00105</v>
      </c>
      <c s="36">
        <f>ROUND(G734*H734,6)</f>
      </c>
      <c r="L734" s="38">
        <v>0</v>
      </c>
      <c s="32">
        <f>ROUND(ROUND(L734,2)*ROUND(G734,3),2)</f>
      </c>
      <c s="36" t="s">
        <v>294</v>
      </c>
      <c>
        <f>(M734*21)/100</f>
      </c>
      <c t="s">
        <v>28</v>
      </c>
    </row>
    <row r="735" spans="1:5" ht="12.75">
      <c r="A735" s="35" t="s">
        <v>56</v>
      </c>
      <c r="E735" s="39" t="s">
        <v>5791</v>
      </c>
    </row>
    <row r="736" spans="1:5" ht="12.75">
      <c r="A736" s="35" t="s">
        <v>57</v>
      </c>
      <c r="E736" s="40" t="s">
        <v>58</v>
      </c>
    </row>
    <row r="737" spans="1:5" ht="12.75">
      <c r="A737" t="s">
        <v>59</v>
      </c>
      <c r="E737" s="39" t="s">
        <v>5</v>
      </c>
    </row>
    <row r="738" spans="1:16" ht="12.75">
      <c r="A738" t="s">
        <v>50</v>
      </c>
      <c s="34" t="s">
        <v>947</v>
      </c>
      <c s="34" t="s">
        <v>5792</v>
      </c>
      <c s="35" t="s">
        <v>5</v>
      </c>
      <c s="6" t="s">
        <v>5793</v>
      </c>
      <c s="36" t="s">
        <v>110</v>
      </c>
      <c s="37">
        <v>2</v>
      </c>
      <c s="36">
        <v>0</v>
      </c>
      <c s="36">
        <f>ROUND(G738*H738,6)</f>
      </c>
      <c r="L738" s="38">
        <v>0</v>
      </c>
      <c s="32">
        <f>ROUND(ROUND(L738,2)*ROUND(G738,3),2)</f>
      </c>
      <c s="36" t="s">
        <v>55</v>
      </c>
      <c>
        <f>(M738*21)/100</f>
      </c>
      <c t="s">
        <v>28</v>
      </c>
    </row>
    <row r="739" spans="1:5" ht="12.75">
      <c r="A739" s="35" t="s">
        <v>56</v>
      </c>
      <c r="E739" s="39" t="s">
        <v>5793</v>
      </c>
    </row>
    <row r="740" spans="1:5" ht="12.75">
      <c r="A740" s="35" t="s">
        <v>57</v>
      </c>
      <c r="E740" s="40" t="s">
        <v>415</v>
      </c>
    </row>
    <row r="741" spans="1:5" ht="12.75">
      <c r="A741" t="s">
        <v>59</v>
      </c>
      <c r="E741" s="39" t="s">
        <v>5</v>
      </c>
    </row>
    <row r="742" spans="1:16" ht="12.75">
      <c r="A742" t="s">
        <v>50</v>
      </c>
      <c s="34" t="s">
        <v>951</v>
      </c>
      <c s="34" t="s">
        <v>5794</v>
      </c>
      <c s="35" t="s">
        <v>5</v>
      </c>
      <c s="6" t="s">
        <v>5795</v>
      </c>
      <c s="36" t="s">
        <v>1327</v>
      </c>
      <c s="37">
        <v>2</v>
      </c>
      <c s="36">
        <v>0.00105</v>
      </c>
      <c s="36">
        <f>ROUND(G742*H742,6)</f>
      </c>
      <c r="L742" s="38">
        <v>0</v>
      </c>
      <c s="32">
        <f>ROUND(ROUND(L742,2)*ROUND(G742,3),2)</f>
      </c>
      <c s="36" t="s">
        <v>294</v>
      </c>
      <c>
        <f>(M742*21)/100</f>
      </c>
      <c t="s">
        <v>28</v>
      </c>
    </row>
    <row r="743" spans="1:5" ht="12.75">
      <c r="A743" s="35" t="s">
        <v>56</v>
      </c>
      <c r="E743" s="39" t="s">
        <v>5795</v>
      </c>
    </row>
    <row r="744" spans="1:5" ht="12.75">
      <c r="A744" s="35" t="s">
        <v>57</v>
      </c>
      <c r="E744" s="40" t="s">
        <v>415</v>
      </c>
    </row>
    <row r="745" spans="1:5" ht="12.75">
      <c r="A745" t="s">
        <v>59</v>
      </c>
      <c r="E745" s="39" t="s">
        <v>5</v>
      </c>
    </row>
    <row r="746" spans="1:16" ht="12.75">
      <c r="A746" t="s">
        <v>50</v>
      </c>
      <c s="34" t="s">
        <v>956</v>
      </c>
      <c s="34" t="s">
        <v>5796</v>
      </c>
      <c s="35" t="s">
        <v>5</v>
      </c>
      <c s="6" t="s">
        <v>5760</v>
      </c>
      <c s="36" t="s">
        <v>110</v>
      </c>
      <c s="37">
        <v>1</v>
      </c>
      <c s="36">
        <v>0</v>
      </c>
      <c s="36">
        <f>ROUND(G746*H746,6)</f>
      </c>
      <c r="L746" s="38">
        <v>0</v>
      </c>
      <c s="32">
        <f>ROUND(ROUND(L746,2)*ROUND(G746,3),2)</f>
      </c>
      <c s="36" t="s">
        <v>55</v>
      </c>
      <c>
        <f>(M746*21)/100</f>
      </c>
      <c t="s">
        <v>28</v>
      </c>
    </row>
    <row r="747" spans="1:5" ht="12.75">
      <c r="A747" s="35" t="s">
        <v>56</v>
      </c>
      <c r="E747" s="39" t="s">
        <v>5760</v>
      </c>
    </row>
    <row r="748" spans="1:5" ht="12.75">
      <c r="A748" s="35" t="s">
        <v>57</v>
      </c>
      <c r="E748" s="40" t="s">
        <v>58</v>
      </c>
    </row>
    <row r="749" spans="1:5" ht="63.75">
      <c r="A749" t="s">
        <v>59</v>
      </c>
      <c r="E749" s="39" t="s">
        <v>674</v>
      </c>
    </row>
    <row r="750" spans="1:16" ht="25.5">
      <c r="A750" t="s">
        <v>50</v>
      </c>
      <c s="34" t="s">
        <v>959</v>
      </c>
      <c s="34" t="s">
        <v>5797</v>
      </c>
      <c s="35" t="s">
        <v>5</v>
      </c>
      <c s="6" t="s">
        <v>5717</v>
      </c>
      <c s="36" t="s">
        <v>110</v>
      </c>
      <c s="37">
        <v>1</v>
      </c>
      <c s="36">
        <v>0</v>
      </c>
      <c s="36">
        <f>ROUND(G750*H750,6)</f>
      </c>
      <c r="L750" s="38">
        <v>0</v>
      </c>
      <c s="32">
        <f>ROUND(ROUND(L750,2)*ROUND(G750,3),2)</f>
      </c>
      <c s="36" t="s">
        <v>55</v>
      </c>
      <c>
        <f>(M750*21)/100</f>
      </c>
      <c t="s">
        <v>28</v>
      </c>
    </row>
    <row r="751" spans="1:5" ht="25.5">
      <c r="A751" s="35" t="s">
        <v>56</v>
      </c>
      <c r="E751" s="39" t="s">
        <v>5717</v>
      </c>
    </row>
    <row r="752" spans="1:5" ht="12.75">
      <c r="A752" s="35" t="s">
        <v>57</v>
      </c>
      <c r="E752" s="40" t="s">
        <v>58</v>
      </c>
    </row>
    <row r="753" spans="1:5" ht="63.75">
      <c r="A753" t="s">
        <v>59</v>
      </c>
      <c r="E753" s="39" t="s">
        <v>674</v>
      </c>
    </row>
    <row r="754" spans="1:13" ht="12.75">
      <c r="A754" t="s">
        <v>47</v>
      </c>
      <c r="C754" s="31" t="s">
        <v>1121</v>
      </c>
      <c r="E754" s="33" t="s">
        <v>5798</v>
      </c>
      <c r="J754" s="32">
        <f>0</f>
      </c>
      <c s="32">
        <f>0</f>
      </c>
      <c s="32">
        <f>0+L755+L759+L763+L767+L771+L775+L779+L783+L787+L791+L795+L799+L803</f>
      </c>
      <c s="32">
        <f>0+M755+M759+M763+M767+M771+M775+M779+M783+M787+M791+M795+M799+M803</f>
      </c>
    </row>
    <row r="755" spans="1:16" ht="25.5">
      <c r="A755" t="s">
        <v>50</v>
      </c>
      <c s="34" t="s">
        <v>963</v>
      </c>
      <c s="34" t="s">
        <v>5799</v>
      </c>
      <c s="35" t="s">
        <v>5</v>
      </c>
      <c s="6" t="s">
        <v>5800</v>
      </c>
      <c s="36" t="s">
        <v>110</v>
      </c>
      <c s="37">
        <v>1</v>
      </c>
      <c s="36">
        <v>0</v>
      </c>
      <c s="36">
        <f>ROUND(G755*H755,6)</f>
      </c>
      <c r="L755" s="38">
        <v>0</v>
      </c>
      <c s="32">
        <f>ROUND(ROUND(L755,2)*ROUND(G755,3),2)</f>
      </c>
      <c s="36" t="s">
        <v>55</v>
      </c>
      <c>
        <f>(M755*21)/100</f>
      </c>
      <c t="s">
        <v>28</v>
      </c>
    </row>
    <row r="756" spans="1:5" ht="25.5">
      <c r="A756" s="35" t="s">
        <v>56</v>
      </c>
      <c r="E756" s="39" t="s">
        <v>5800</v>
      </c>
    </row>
    <row r="757" spans="1:5" ht="12.75">
      <c r="A757" s="35" t="s">
        <v>57</v>
      </c>
      <c r="E757" s="40" t="s">
        <v>58</v>
      </c>
    </row>
    <row r="758" spans="1:5" ht="63.75">
      <c r="A758" t="s">
        <v>59</v>
      </c>
      <c r="E758" s="39" t="s">
        <v>5765</v>
      </c>
    </row>
    <row r="759" spans="1:16" ht="12.75">
      <c r="A759" t="s">
        <v>50</v>
      </c>
      <c s="34" t="s">
        <v>967</v>
      </c>
      <c s="34" t="s">
        <v>5801</v>
      </c>
      <c s="35" t="s">
        <v>5</v>
      </c>
      <c s="6" t="s">
        <v>5802</v>
      </c>
      <c s="36" t="s">
        <v>110</v>
      </c>
      <c s="37">
        <v>1</v>
      </c>
      <c s="36">
        <v>0</v>
      </c>
      <c s="36">
        <f>ROUND(G759*H759,6)</f>
      </c>
      <c r="L759" s="38">
        <v>0</v>
      </c>
      <c s="32">
        <f>ROUND(ROUND(L759,2)*ROUND(G759,3),2)</f>
      </c>
      <c s="36" t="s">
        <v>55</v>
      </c>
      <c>
        <f>(M759*21)/100</f>
      </c>
      <c t="s">
        <v>28</v>
      </c>
    </row>
    <row r="760" spans="1:5" ht="12.75">
      <c r="A760" s="35" t="s">
        <v>56</v>
      </c>
      <c r="E760" s="39" t="s">
        <v>5802</v>
      </c>
    </row>
    <row r="761" spans="1:5" ht="12.75">
      <c r="A761" s="35" t="s">
        <v>57</v>
      </c>
      <c r="E761" s="40" t="s">
        <v>58</v>
      </c>
    </row>
    <row r="762" spans="1:5" ht="12.75">
      <c r="A762" t="s">
        <v>59</v>
      </c>
      <c r="E762" s="39" t="s">
        <v>5</v>
      </c>
    </row>
    <row r="763" spans="1:16" ht="12.75">
      <c r="A763" t="s">
        <v>50</v>
      </c>
      <c s="34" t="s">
        <v>971</v>
      </c>
      <c s="34" t="s">
        <v>5803</v>
      </c>
      <c s="35" t="s">
        <v>5</v>
      </c>
      <c s="6" t="s">
        <v>5804</v>
      </c>
      <c s="36" t="s">
        <v>110</v>
      </c>
      <c s="37">
        <v>1</v>
      </c>
      <c s="36">
        <v>0</v>
      </c>
      <c s="36">
        <f>ROUND(G763*H763,6)</f>
      </c>
      <c r="L763" s="38">
        <v>0</v>
      </c>
      <c s="32">
        <f>ROUND(ROUND(L763,2)*ROUND(G763,3),2)</f>
      </c>
      <c s="36" t="s">
        <v>55</v>
      </c>
      <c>
        <f>(M763*21)/100</f>
      </c>
      <c t="s">
        <v>28</v>
      </c>
    </row>
    <row r="764" spans="1:5" ht="12.75">
      <c r="A764" s="35" t="s">
        <v>56</v>
      </c>
      <c r="E764" s="39" t="s">
        <v>5804</v>
      </c>
    </row>
    <row r="765" spans="1:5" ht="12.75">
      <c r="A765" s="35" t="s">
        <v>57</v>
      </c>
      <c r="E765" s="40" t="s">
        <v>5</v>
      </c>
    </row>
    <row r="766" spans="1:5" ht="12.75">
      <c r="A766" t="s">
        <v>59</v>
      </c>
      <c r="E766" s="39" t="s">
        <v>5</v>
      </c>
    </row>
    <row r="767" spans="1:16" ht="12.75">
      <c r="A767" t="s">
        <v>50</v>
      </c>
      <c s="34" t="s">
        <v>975</v>
      </c>
      <c s="34" t="s">
        <v>5754</v>
      </c>
      <c s="35" t="s">
        <v>5</v>
      </c>
      <c s="6" t="s">
        <v>5755</v>
      </c>
      <c s="36" t="s">
        <v>1327</v>
      </c>
      <c s="37">
        <v>1</v>
      </c>
      <c s="36">
        <v>0.00105</v>
      </c>
      <c s="36">
        <f>ROUND(G767*H767,6)</f>
      </c>
      <c r="L767" s="38">
        <v>0</v>
      </c>
      <c s="32">
        <f>ROUND(ROUND(L767,2)*ROUND(G767,3),2)</f>
      </c>
      <c s="36" t="s">
        <v>294</v>
      </c>
      <c>
        <f>(M767*21)/100</f>
      </c>
      <c t="s">
        <v>28</v>
      </c>
    </row>
    <row r="768" spans="1:5" ht="12.75">
      <c r="A768" s="35" t="s">
        <v>56</v>
      </c>
      <c r="E768" s="39" t="s">
        <v>5755</v>
      </c>
    </row>
    <row r="769" spans="1:5" ht="12.75">
      <c r="A769" s="35" t="s">
        <v>57</v>
      </c>
      <c r="E769" s="40" t="s">
        <v>58</v>
      </c>
    </row>
    <row r="770" spans="1:5" ht="12.75">
      <c r="A770" t="s">
        <v>59</v>
      </c>
      <c r="E770" s="39" t="s">
        <v>5</v>
      </c>
    </row>
    <row r="771" spans="1:16" ht="25.5">
      <c r="A771" t="s">
        <v>50</v>
      </c>
      <c s="34" t="s">
        <v>979</v>
      </c>
      <c s="34" t="s">
        <v>5805</v>
      </c>
      <c s="35" t="s">
        <v>5</v>
      </c>
      <c s="6" t="s">
        <v>5806</v>
      </c>
      <c s="36" t="s">
        <v>110</v>
      </c>
      <c s="37">
        <v>1</v>
      </c>
      <c s="36">
        <v>0</v>
      </c>
      <c s="36">
        <f>ROUND(G771*H771,6)</f>
      </c>
      <c r="L771" s="38">
        <v>0</v>
      </c>
      <c s="32">
        <f>ROUND(ROUND(L771,2)*ROUND(G771,3),2)</f>
      </c>
      <c s="36" t="s">
        <v>55</v>
      </c>
      <c>
        <f>(M771*21)/100</f>
      </c>
      <c t="s">
        <v>28</v>
      </c>
    </row>
    <row r="772" spans="1:5" ht="25.5">
      <c r="A772" s="35" t="s">
        <v>56</v>
      </c>
      <c r="E772" s="39" t="s">
        <v>5806</v>
      </c>
    </row>
    <row r="773" spans="1:5" ht="12.75">
      <c r="A773" s="35" t="s">
        <v>57</v>
      </c>
      <c r="E773" s="40" t="s">
        <v>58</v>
      </c>
    </row>
    <row r="774" spans="1:5" ht="63.75">
      <c r="A774" t="s">
        <v>59</v>
      </c>
      <c r="E774" s="39" t="s">
        <v>674</v>
      </c>
    </row>
    <row r="775" spans="1:16" ht="25.5">
      <c r="A775" t="s">
        <v>50</v>
      </c>
      <c s="34" t="s">
        <v>981</v>
      </c>
      <c s="34" t="s">
        <v>5807</v>
      </c>
      <c s="35" t="s">
        <v>5</v>
      </c>
      <c s="6" t="s">
        <v>5808</v>
      </c>
      <c s="36" t="s">
        <v>110</v>
      </c>
      <c s="37">
        <v>5</v>
      </c>
      <c s="36">
        <v>0</v>
      </c>
      <c s="36">
        <f>ROUND(G775*H775,6)</f>
      </c>
      <c r="L775" s="38">
        <v>0</v>
      </c>
      <c s="32">
        <f>ROUND(ROUND(L775,2)*ROUND(G775,3),2)</f>
      </c>
      <c s="36" t="s">
        <v>55</v>
      </c>
      <c>
        <f>(M775*21)/100</f>
      </c>
      <c t="s">
        <v>28</v>
      </c>
    </row>
    <row r="776" spans="1:5" ht="25.5">
      <c r="A776" s="35" t="s">
        <v>56</v>
      </c>
      <c r="E776" s="39" t="s">
        <v>5808</v>
      </c>
    </row>
    <row r="777" spans="1:5" ht="12.75">
      <c r="A777" s="35" t="s">
        <v>57</v>
      </c>
      <c r="E777" s="40" t="s">
        <v>220</v>
      </c>
    </row>
    <row r="778" spans="1:5" ht="63.75">
      <c r="A778" t="s">
        <v>59</v>
      </c>
      <c r="E778" s="39" t="s">
        <v>674</v>
      </c>
    </row>
    <row r="779" spans="1:16" ht="25.5">
      <c r="A779" t="s">
        <v>50</v>
      </c>
      <c s="34" t="s">
        <v>983</v>
      </c>
      <c s="34" t="s">
        <v>5809</v>
      </c>
      <c s="35" t="s">
        <v>5</v>
      </c>
      <c s="6" t="s">
        <v>5810</v>
      </c>
      <c s="36" t="s">
        <v>110</v>
      </c>
      <c s="37">
        <v>14</v>
      </c>
      <c s="36">
        <v>0</v>
      </c>
      <c s="36">
        <f>ROUND(G779*H779,6)</f>
      </c>
      <c r="L779" s="38">
        <v>0</v>
      </c>
      <c s="32">
        <f>ROUND(ROUND(L779,2)*ROUND(G779,3),2)</f>
      </c>
      <c s="36" t="s">
        <v>55</v>
      </c>
      <c>
        <f>(M779*21)/100</f>
      </c>
      <c t="s">
        <v>28</v>
      </c>
    </row>
    <row r="780" spans="1:5" ht="25.5">
      <c r="A780" s="35" t="s">
        <v>56</v>
      </c>
      <c r="E780" s="39" t="s">
        <v>5810</v>
      </c>
    </row>
    <row r="781" spans="1:5" ht="12.75">
      <c r="A781" s="35" t="s">
        <v>57</v>
      </c>
      <c r="E781" s="40" t="s">
        <v>1086</v>
      </c>
    </row>
    <row r="782" spans="1:5" ht="63.75">
      <c r="A782" t="s">
        <v>59</v>
      </c>
      <c r="E782" s="39" t="s">
        <v>674</v>
      </c>
    </row>
    <row r="783" spans="1:16" ht="25.5">
      <c r="A783" t="s">
        <v>50</v>
      </c>
      <c s="34" t="s">
        <v>986</v>
      </c>
      <c s="34" t="s">
        <v>5811</v>
      </c>
      <c s="35" t="s">
        <v>5</v>
      </c>
      <c s="6" t="s">
        <v>5812</v>
      </c>
      <c s="36" t="s">
        <v>110</v>
      </c>
      <c s="37">
        <v>1</v>
      </c>
      <c s="36">
        <v>0</v>
      </c>
      <c s="36">
        <f>ROUND(G783*H783,6)</f>
      </c>
      <c r="L783" s="38">
        <v>0</v>
      </c>
      <c s="32">
        <f>ROUND(ROUND(L783,2)*ROUND(G783,3),2)</f>
      </c>
      <c s="36" t="s">
        <v>55</v>
      </c>
      <c>
        <f>(M783*21)/100</f>
      </c>
      <c t="s">
        <v>28</v>
      </c>
    </row>
    <row r="784" spans="1:5" ht="25.5">
      <c r="A784" s="35" t="s">
        <v>56</v>
      </c>
      <c r="E784" s="39" t="s">
        <v>5812</v>
      </c>
    </row>
    <row r="785" spans="1:5" ht="12.75">
      <c r="A785" s="35" t="s">
        <v>57</v>
      </c>
      <c r="E785" s="40" t="s">
        <v>58</v>
      </c>
    </row>
    <row r="786" spans="1:5" ht="12.75">
      <c r="A786" t="s">
        <v>59</v>
      </c>
      <c r="E786" s="39" t="s">
        <v>5</v>
      </c>
    </row>
    <row r="787" spans="1:16" ht="12.75">
      <c r="A787" t="s">
        <v>50</v>
      </c>
      <c s="34" t="s">
        <v>990</v>
      </c>
      <c s="34" t="s">
        <v>5813</v>
      </c>
      <c s="35" t="s">
        <v>5</v>
      </c>
      <c s="6" t="s">
        <v>5760</v>
      </c>
      <c s="36" t="s">
        <v>110</v>
      </c>
      <c s="37">
        <v>1</v>
      </c>
      <c s="36">
        <v>0</v>
      </c>
      <c s="36">
        <f>ROUND(G787*H787,6)</f>
      </c>
      <c r="L787" s="38">
        <v>0</v>
      </c>
      <c s="32">
        <f>ROUND(ROUND(L787,2)*ROUND(G787,3),2)</f>
      </c>
      <c s="36" t="s">
        <v>55</v>
      </c>
      <c>
        <f>(M787*21)/100</f>
      </c>
      <c t="s">
        <v>28</v>
      </c>
    </row>
    <row r="788" spans="1:5" ht="12.75">
      <c r="A788" s="35" t="s">
        <v>56</v>
      </c>
      <c r="E788" s="39" t="s">
        <v>5760</v>
      </c>
    </row>
    <row r="789" spans="1:5" ht="12.75">
      <c r="A789" s="35" t="s">
        <v>57</v>
      </c>
      <c r="E789" s="40" t="s">
        <v>58</v>
      </c>
    </row>
    <row r="790" spans="1:5" ht="63.75">
      <c r="A790" t="s">
        <v>59</v>
      </c>
      <c r="E790" s="39" t="s">
        <v>674</v>
      </c>
    </row>
    <row r="791" spans="1:16" ht="12.75">
      <c r="A791" t="s">
        <v>50</v>
      </c>
      <c s="34" t="s">
        <v>994</v>
      </c>
      <c s="34" t="s">
        <v>5814</v>
      </c>
      <c s="35" t="s">
        <v>5</v>
      </c>
      <c s="6" t="s">
        <v>5815</v>
      </c>
      <c s="36" t="s">
        <v>110</v>
      </c>
      <c s="37">
        <v>1</v>
      </c>
      <c s="36">
        <v>0</v>
      </c>
      <c s="36">
        <f>ROUND(G791*H791,6)</f>
      </c>
      <c r="L791" s="38">
        <v>0</v>
      </c>
      <c s="32">
        <f>ROUND(ROUND(L791,2)*ROUND(G791,3),2)</f>
      </c>
      <c s="36" t="s">
        <v>55</v>
      </c>
      <c>
        <f>(M791*21)/100</f>
      </c>
      <c t="s">
        <v>28</v>
      </c>
    </row>
    <row r="792" spans="1:5" ht="12.75">
      <c r="A792" s="35" t="s">
        <v>56</v>
      </c>
      <c r="E792" s="39" t="s">
        <v>5815</v>
      </c>
    </row>
    <row r="793" spans="1:5" ht="12.75">
      <c r="A793" s="35" t="s">
        <v>57</v>
      </c>
      <c r="E793" s="40" t="s">
        <v>58</v>
      </c>
    </row>
    <row r="794" spans="1:5" ht="63.75">
      <c r="A794" t="s">
        <v>59</v>
      </c>
      <c r="E794" s="39" t="s">
        <v>674</v>
      </c>
    </row>
    <row r="795" spans="1:16" ht="12.75">
      <c r="A795" t="s">
        <v>50</v>
      </c>
      <c s="34" t="s">
        <v>998</v>
      </c>
      <c s="34" t="s">
        <v>5816</v>
      </c>
      <c s="35" t="s">
        <v>5</v>
      </c>
      <c s="6" t="s">
        <v>5817</v>
      </c>
      <c s="36" t="s">
        <v>110</v>
      </c>
      <c s="37">
        <v>2</v>
      </c>
      <c s="36">
        <v>0</v>
      </c>
      <c s="36">
        <f>ROUND(G795*H795,6)</f>
      </c>
      <c r="L795" s="38">
        <v>0</v>
      </c>
      <c s="32">
        <f>ROUND(ROUND(L795,2)*ROUND(G795,3),2)</f>
      </c>
      <c s="36" t="s">
        <v>55</v>
      </c>
      <c>
        <f>(M795*21)/100</f>
      </c>
      <c t="s">
        <v>28</v>
      </c>
    </row>
    <row r="796" spans="1:5" ht="12.75">
      <c r="A796" s="35" t="s">
        <v>56</v>
      </c>
      <c r="E796" s="39" t="s">
        <v>5817</v>
      </c>
    </row>
    <row r="797" spans="1:5" ht="12.75">
      <c r="A797" s="35" t="s">
        <v>57</v>
      </c>
      <c r="E797" s="40" t="s">
        <v>415</v>
      </c>
    </row>
    <row r="798" spans="1:5" ht="63.75">
      <c r="A798" t="s">
        <v>59</v>
      </c>
      <c r="E798" s="39" t="s">
        <v>674</v>
      </c>
    </row>
    <row r="799" spans="1:16" ht="12.75">
      <c r="A799" t="s">
        <v>50</v>
      </c>
      <c s="34" t="s">
        <v>1002</v>
      </c>
      <c s="34" t="s">
        <v>5818</v>
      </c>
      <c s="35" t="s">
        <v>5</v>
      </c>
      <c s="6" t="s">
        <v>5819</v>
      </c>
      <c s="36" t="s">
        <v>110</v>
      </c>
      <c s="37">
        <v>8</v>
      </c>
      <c s="36">
        <v>0</v>
      </c>
      <c s="36">
        <f>ROUND(G799*H799,6)</f>
      </c>
      <c r="L799" s="38">
        <v>0</v>
      </c>
      <c s="32">
        <f>ROUND(ROUND(L799,2)*ROUND(G799,3),2)</f>
      </c>
      <c s="36" t="s">
        <v>55</v>
      </c>
      <c>
        <f>(M799*21)/100</f>
      </c>
      <c t="s">
        <v>28</v>
      </c>
    </row>
    <row r="800" spans="1:5" ht="12.75">
      <c r="A800" s="35" t="s">
        <v>56</v>
      </c>
      <c r="E800" s="39" t="s">
        <v>5819</v>
      </c>
    </row>
    <row r="801" spans="1:5" ht="12.75">
      <c r="A801" s="35" t="s">
        <v>57</v>
      </c>
      <c r="E801" s="40" t="s">
        <v>322</v>
      </c>
    </row>
    <row r="802" spans="1:5" ht="63.75">
      <c r="A802" t="s">
        <v>59</v>
      </c>
      <c r="E802" s="39" t="s">
        <v>674</v>
      </c>
    </row>
    <row r="803" spans="1:16" ht="25.5">
      <c r="A803" t="s">
        <v>50</v>
      </c>
      <c s="34" t="s">
        <v>1006</v>
      </c>
      <c s="34" t="s">
        <v>5820</v>
      </c>
      <c s="35" t="s">
        <v>5</v>
      </c>
      <c s="6" t="s">
        <v>5717</v>
      </c>
      <c s="36" t="s">
        <v>110</v>
      </c>
      <c s="37">
        <v>1</v>
      </c>
      <c s="36">
        <v>0</v>
      </c>
      <c s="36">
        <f>ROUND(G803*H803,6)</f>
      </c>
      <c r="L803" s="38">
        <v>0</v>
      </c>
      <c s="32">
        <f>ROUND(ROUND(L803,2)*ROUND(G803,3),2)</f>
      </c>
      <c s="36" t="s">
        <v>55</v>
      </c>
      <c>
        <f>(M803*21)/100</f>
      </c>
      <c t="s">
        <v>28</v>
      </c>
    </row>
    <row r="804" spans="1:5" ht="25.5">
      <c r="A804" s="35" t="s">
        <v>56</v>
      </c>
      <c r="E804" s="39" t="s">
        <v>5717</v>
      </c>
    </row>
    <row r="805" spans="1:5" ht="12.75">
      <c r="A805" s="35" t="s">
        <v>57</v>
      </c>
      <c r="E805" s="40" t="s">
        <v>58</v>
      </c>
    </row>
    <row r="806" spans="1:5" ht="63.75">
      <c r="A806" t="s">
        <v>59</v>
      </c>
      <c r="E806" s="39" t="s">
        <v>674</v>
      </c>
    </row>
    <row r="807" spans="1:13" ht="12.75">
      <c r="A807" t="s">
        <v>47</v>
      </c>
      <c r="C807" s="31" t="s">
        <v>5821</v>
      </c>
      <c r="E807" s="33" t="s">
        <v>5822</v>
      </c>
      <c r="J807" s="32">
        <f>0</f>
      </c>
      <c s="32">
        <f>0</f>
      </c>
      <c s="32">
        <f>0+L808+L812+L816+L820+L824+L828+L832+L836+L840+L844+L848+L852+L856+L860+L864+L868+L872+L876</f>
      </c>
      <c s="32">
        <f>0+M808+M812+M816+M820+M824+M828+M832+M836+M840+M844+M848+M852+M856+M860+M864+M868+M872+M876</f>
      </c>
    </row>
    <row r="808" spans="1:16" ht="25.5">
      <c r="A808" t="s">
        <v>50</v>
      </c>
      <c s="34" t="s">
        <v>1009</v>
      </c>
      <c s="34" t="s">
        <v>5823</v>
      </c>
      <c s="35" t="s">
        <v>5</v>
      </c>
      <c s="6" t="s">
        <v>5800</v>
      </c>
      <c s="36" t="s">
        <v>110</v>
      </c>
      <c s="37">
        <v>1</v>
      </c>
      <c s="36">
        <v>0</v>
      </c>
      <c s="36">
        <f>ROUND(G808*H808,6)</f>
      </c>
      <c r="L808" s="38">
        <v>0</v>
      </c>
      <c s="32">
        <f>ROUND(ROUND(L808,2)*ROUND(G808,3),2)</f>
      </c>
      <c s="36" t="s">
        <v>55</v>
      </c>
      <c>
        <f>(M808*21)/100</f>
      </c>
      <c t="s">
        <v>28</v>
      </c>
    </row>
    <row r="809" spans="1:5" ht="25.5">
      <c r="A809" s="35" t="s">
        <v>56</v>
      </c>
      <c r="E809" s="39" t="s">
        <v>5800</v>
      </c>
    </row>
    <row r="810" spans="1:5" ht="12.75">
      <c r="A810" s="35" t="s">
        <v>57</v>
      </c>
      <c r="E810" s="40" t="s">
        <v>58</v>
      </c>
    </row>
    <row r="811" spans="1:5" ht="63.75">
      <c r="A811" t="s">
        <v>59</v>
      </c>
      <c r="E811" s="39" t="s">
        <v>5765</v>
      </c>
    </row>
    <row r="812" spans="1:16" ht="12.75">
      <c r="A812" t="s">
        <v>50</v>
      </c>
      <c s="34" t="s">
        <v>1011</v>
      </c>
      <c s="34" t="s">
        <v>5824</v>
      </c>
      <c s="35" t="s">
        <v>5</v>
      </c>
      <c s="6" t="s">
        <v>5825</v>
      </c>
      <c s="36" t="s">
        <v>110</v>
      </c>
      <c s="37">
        <v>1</v>
      </c>
      <c s="36">
        <v>0</v>
      </c>
      <c s="36">
        <f>ROUND(G812*H812,6)</f>
      </c>
      <c r="L812" s="38">
        <v>0</v>
      </c>
      <c s="32">
        <f>ROUND(ROUND(L812,2)*ROUND(G812,3),2)</f>
      </c>
      <c s="36" t="s">
        <v>55</v>
      </c>
      <c>
        <f>(M812*21)/100</f>
      </c>
      <c t="s">
        <v>28</v>
      </c>
    </row>
    <row r="813" spans="1:5" ht="12.75">
      <c r="A813" s="35" t="s">
        <v>56</v>
      </c>
      <c r="E813" s="39" t="s">
        <v>5825</v>
      </c>
    </row>
    <row r="814" spans="1:5" ht="12.75">
      <c r="A814" s="35" t="s">
        <v>57</v>
      </c>
      <c r="E814" s="40" t="s">
        <v>58</v>
      </c>
    </row>
    <row r="815" spans="1:5" ht="12.75">
      <c r="A815" t="s">
        <v>59</v>
      </c>
      <c r="E815" s="39" t="s">
        <v>5</v>
      </c>
    </row>
    <row r="816" spans="1:16" ht="25.5">
      <c r="A816" t="s">
        <v>50</v>
      </c>
      <c s="34" t="s">
        <v>1015</v>
      </c>
      <c s="34" t="s">
        <v>5826</v>
      </c>
      <c s="35" t="s">
        <v>5</v>
      </c>
      <c s="6" t="s">
        <v>5812</v>
      </c>
      <c s="36" t="s">
        <v>110</v>
      </c>
      <c s="37">
        <v>1</v>
      </c>
      <c s="36">
        <v>0</v>
      </c>
      <c s="36">
        <f>ROUND(G816*H816,6)</f>
      </c>
      <c r="L816" s="38">
        <v>0</v>
      </c>
      <c s="32">
        <f>ROUND(ROUND(L816,2)*ROUND(G816,3),2)</f>
      </c>
      <c s="36" t="s">
        <v>55</v>
      </c>
      <c>
        <f>(M816*21)/100</f>
      </c>
      <c t="s">
        <v>28</v>
      </c>
    </row>
    <row r="817" spans="1:5" ht="25.5">
      <c r="A817" s="35" t="s">
        <v>56</v>
      </c>
      <c r="E817" s="39" t="s">
        <v>5812</v>
      </c>
    </row>
    <row r="818" spans="1:5" ht="12.75">
      <c r="A818" s="35" t="s">
        <v>57</v>
      </c>
      <c r="E818" s="40" t="s">
        <v>58</v>
      </c>
    </row>
    <row r="819" spans="1:5" ht="12.75">
      <c r="A819" t="s">
        <v>59</v>
      </c>
      <c r="E819" s="39" t="s">
        <v>5</v>
      </c>
    </row>
    <row r="820" spans="1:16" ht="12.75">
      <c r="A820" t="s">
        <v>50</v>
      </c>
      <c s="34" t="s">
        <v>1017</v>
      </c>
      <c s="34" t="s">
        <v>5827</v>
      </c>
      <c s="35" t="s">
        <v>5</v>
      </c>
      <c s="6" t="s">
        <v>5828</v>
      </c>
      <c s="36" t="s">
        <v>110</v>
      </c>
      <c s="37">
        <v>1</v>
      </c>
      <c s="36">
        <v>0</v>
      </c>
      <c s="36">
        <f>ROUND(G820*H820,6)</f>
      </c>
      <c r="L820" s="38">
        <v>0</v>
      </c>
      <c s="32">
        <f>ROUND(ROUND(L820,2)*ROUND(G820,3),2)</f>
      </c>
      <c s="36" t="s">
        <v>55</v>
      </c>
      <c>
        <f>(M820*21)/100</f>
      </c>
      <c t="s">
        <v>28</v>
      </c>
    </row>
    <row r="821" spans="1:5" ht="12.75">
      <c r="A821" s="35" t="s">
        <v>56</v>
      </c>
      <c r="E821" s="39" t="s">
        <v>5828</v>
      </c>
    </row>
    <row r="822" spans="1:5" ht="12.75">
      <c r="A822" s="35" t="s">
        <v>57</v>
      </c>
      <c r="E822" s="40" t="s">
        <v>58</v>
      </c>
    </row>
    <row r="823" spans="1:5" ht="63.75">
      <c r="A823" t="s">
        <v>59</v>
      </c>
      <c r="E823" s="39" t="s">
        <v>674</v>
      </c>
    </row>
    <row r="824" spans="1:16" ht="12.75">
      <c r="A824" t="s">
        <v>50</v>
      </c>
      <c s="34" t="s">
        <v>1020</v>
      </c>
      <c s="34" t="s">
        <v>5829</v>
      </c>
      <c s="35" t="s">
        <v>5</v>
      </c>
      <c s="6" t="s">
        <v>5830</v>
      </c>
      <c s="36" t="s">
        <v>110</v>
      </c>
      <c s="37">
        <v>2</v>
      </c>
      <c s="36">
        <v>0</v>
      </c>
      <c s="36">
        <f>ROUND(G824*H824,6)</f>
      </c>
      <c r="L824" s="38">
        <v>0</v>
      </c>
      <c s="32">
        <f>ROUND(ROUND(L824,2)*ROUND(G824,3),2)</f>
      </c>
      <c s="36" t="s">
        <v>55</v>
      </c>
      <c>
        <f>(M824*21)/100</f>
      </c>
      <c t="s">
        <v>28</v>
      </c>
    </row>
    <row r="825" spans="1:5" ht="12.75">
      <c r="A825" s="35" t="s">
        <v>56</v>
      </c>
      <c r="E825" s="39" t="s">
        <v>5830</v>
      </c>
    </row>
    <row r="826" spans="1:5" ht="12.75">
      <c r="A826" s="35" t="s">
        <v>57</v>
      </c>
      <c r="E826" s="40" t="s">
        <v>415</v>
      </c>
    </row>
    <row r="827" spans="1:5" ht="63.75">
      <c r="A827" t="s">
        <v>59</v>
      </c>
      <c r="E827" s="39" t="s">
        <v>674</v>
      </c>
    </row>
    <row r="828" spans="1:16" ht="12.75">
      <c r="A828" t="s">
        <v>50</v>
      </c>
      <c s="34" t="s">
        <v>1024</v>
      </c>
      <c s="34" t="s">
        <v>5831</v>
      </c>
      <c s="35" t="s">
        <v>5</v>
      </c>
      <c s="6" t="s">
        <v>5832</v>
      </c>
      <c s="36" t="s">
        <v>110</v>
      </c>
      <c s="37">
        <v>1</v>
      </c>
      <c s="36">
        <v>0</v>
      </c>
      <c s="36">
        <f>ROUND(G828*H828,6)</f>
      </c>
      <c r="L828" s="38">
        <v>0</v>
      </c>
      <c s="32">
        <f>ROUND(ROUND(L828,2)*ROUND(G828,3),2)</f>
      </c>
      <c s="36" t="s">
        <v>55</v>
      </c>
      <c>
        <f>(M828*21)/100</f>
      </c>
      <c t="s">
        <v>28</v>
      </c>
    </row>
    <row r="829" spans="1:5" ht="12.75">
      <c r="A829" s="35" t="s">
        <v>56</v>
      </c>
      <c r="E829" s="39" t="s">
        <v>5832</v>
      </c>
    </row>
    <row r="830" spans="1:5" ht="12.75">
      <c r="A830" s="35" t="s">
        <v>57</v>
      </c>
      <c r="E830" s="40" t="s">
        <v>58</v>
      </c>
    </row>
    <row r="831" spans="1:5" ht="63.75">
      <c r="A831" t="s">
        <v>59</v>
      </c>
      <c r="E831" s="39" t="s">
        <v>674</v>
      </c>
    </row>
    <row r="832" spans="1:16" ht="25.5">
      <c r="A832" t="s">
        <v>50</v>
      </c>
      <c s="34" t="s">
        <v>1027</v>
      </c>
      <c s="34" t="s">
        <v>5833</v>
      </c>
      <c s="35" t="s">
        <v>5</v>
      </c>
      <c s="6" t="s">
        <v>5808</v>
      </c>
      <c s="36" t="s">
        <v>110</v>
      </c>
      <c s="37">
        <v>20</v>
      </c>
      <c s="36">
        <v>0</v>
      </c>
      <c s="36">
        <f>ROUND(G832*H832,6)</f>
      </c>
      <c r="L832" s="38">
        <v>0</v>
      </c>
      <c s="32">
        <f>ROUND(ROUND(L832,2)*ROUND(G832,3),2)</f>
      </c>
      <c s="36" t="s">
        <v>55</v>
      </c>
      <c>
        <f>(M832*21)/100</f>
      </c>
      <c t="s">
        <v>28</v>
      </c>
    </row>
    <row r="833" spans="1:5" ht="25.5">
      <c r="A833" s="35" t="s">
        <v>56</v>
      </c>
      <c r="E833" s="39" t="s">
        <v>5808</v>
      </c>
    </row>
    <row r="834" spans="1:5" ht="12.75">
      <c r="A834" s="35" t="s">
        <v>57</v>
      </c>
      <c r="E834" s="40" t="s">
        <v>103</v>
      </c>
    </row>
    <row r="835" spans="1:5" ht="63.75">
      <c r="A835" t="s">
        <v>59</v>
      </c>
      <c r="E835" s="39" t="s">
        <v>674</v>
      </c>
    </row>
    <row r="836" spans="1:16" ht="25.5">
      <c r="A836" t="s">
        <v>50</v>
      </c>
      <c s="34" t="s">
        <v>1029</v>
      </c>
      <c s="34" t="s">
        <v>5834</v>
      </c>
      <c s="35" t="s">
        <v>5</v>
      </c>
      <c s="6" t="s">
        <v>5810</v>
      </c>
      <c s="36" t="s">
        <v>110</v>
      </c>
      <c s="37">
        <v>11</v>
      </c>
      <c s="36">
        <v>0</v>
      </c>
      <c s="36">
        <f>ROUND(G836*H836,6)</f>
      </c>
      <c r="L836" s="38">
        <v>0</v>
      </c>
      <c s="32">
        <f>ROUND(ROUND(L836,2)*ROUND(G836,3),2)</f>
      </c>
      <c s="36" t="s">
        <v>55</v>
      </c>
      <c>
        <f>(M836*21)/100</f>
      </c>
      <c t="s">
        <v>28</v>
      </c>
    </row>
    <row r="837" spans="1:5" ht="25.5">
      <c r="A837" s="35" t="s">
        <v>56</v>
      </c>
      <c r="E837" s="39" t="s">
        <v>5810</v>
      </c>
    </row>
    <row r="838" spans="1:5" ht="12.75">
      <c r="A838" s="35" t="s">
        <v>57</v>
      </c>
      <c r="E838" s="40" t="s">
        <v>258</v>
      </c>
    </row>
    <row r="839" spans="1:5" ht="63.75">
      <c r="A839" t="s">
        <v>59</v>
      </c>
      <c r="E839" s="39" t="s">
        <v>674</v>
      </c>
    </row>
    <row r="840" spans="1:16" ht="12.75">
      <c r="A840" t="s">
        <v>50</v>
      </c>
      <c s="34" t="s">
        <v>3634</v>
      </c>
      <c s="34" t="s">
        <v>5835</v>
      </c>
      <c s="35" t="s">
        <v>5</v>
      </c>
      <c s="6" t="s">
        <v>5836</v>
      </c>
      <c s="36" t="s">
        <v>110</v>
      </c>
      <c s="37">
        <v>1</v>
      </c>
      <c s="36">
        <v>0</v>
      </c>
      <c s="36">
        <f>ROUND(G840*H840,6)</f>
      </c>
      <c r="L840" s="38">
        <v>0</v>
      </c>
      <c s="32">
        <f>ROUND(ROUND(L840,2)*ROUND(G840,3),2)</f>
      </c>
      <c s="36" t="s">
        <v>55</v>
      </c>
      <c>
        <f>(M840*21)/100</f>
      </c>
      <c t="s">
        <v>28</v>
      </c>
    </row>
    <row r="841" spans="1:5" ht="12.75">
      <c r="A841" s="35" t="s">
        <v>56</v>
      </c>
      <c r="E841" s="39" t="s">
        <v>5836</v>
      </c>
    </row>
    <row r="842" spans="1:5" ht="12.75">
      <c r="A842" s="35" t="s">
        <v>57</v>
      </c>
      <c r="E842" s="40" t="s">
        <v>5</v>
      </c>
    </row>
    <row r="843" spans="1:5" ht="63.75">
      <c r="A843" t="s">
        <v>59</v>
      </c>
      <c r="E843" s="39" t="s">
        <v>674</v>
      </c>
    </row>
    <row r="844" spans="1:16" ht="12.75">
      <c r="A844" t="s">
        <v>50</v>
      </c>
      <c s="34" t="s">
        <v>3637</v>
      </c>
      <c s="34" t="s">
        <v>5837</v>
      </c>
      <c s="35" t="s">
        <v>5</v>
      </c>
      <c s="6" t="s">
        <v>5838</v>
      </c>
      <c s="36" t="s">
        <v>1327</v>
      </c>
      <c s="37">
        <v>1</v>
      </c>
      <c s="36">
        <v>0.0004</v>
      </c>
      <c s="36">
        <f>ROUND(G844*H844,6)</f>
      </c>
      <c r="L844" s="38">
        <v>0</v>
      </c>
      <c s="32">
        <f>ROUND(ROUND(L844,2)*ROUND(G844,3),2)</f>
      </c>
      <c s="36" t="s">
        <v>294</v>
      </c>
      <c>
        <f>(M844*21)/100</f>
      </c>
      <c t="s">
        <v>28</v>
      </c>
    </row>
    <row r="845" spans="1:5" ht="12.75">
      <c r="A845" s="35" t="s">
        <v>56</v>
      </c>
      <c r="E845" s="39" t="s">
        <v>5838</v>
      </c>
    </row>
    <row r="846" spans="1:5" ht="12.75">
      <c r="A846" s="35" t="s">
        <v>57</v>
      </c>
      <c r="E846" s="40" t="s">
        <v>58</v>
      </c>
    </row>
    <row r="847" spans="1:5" ht="12.75">
      <c r="A847" t="s">
        <v>59</v>
      </c>
      <c r="E847" s="39" t="s">
        <v>5</v>
      </c>
    </row>
    <row r="848" spans="1:16" ht="12.75">
      <c r="A848" t="s">
        <v>50</v>
      </c>
      <c s="34" t="s">
        <v>3640</v>
      </c>
      <c s="34" t="s">
        <v>5839</v>
      </c>
      <c s="35" t="s">
        <v>5</v>
      </c>
      <c s="6" t="s">
        <v>5817</v>
      </c>
      <c s="36" t="s">
        <v>110</v>
      </c>
      <c s="37">
        <v>2</v>
      </c>
      <c s="36">
        <v>0</v>
      </c>
      <c s="36">
        <f>ROUND(G848*H848,6)</f>
      </c>
      <c r="L848" s="38">
        <v>0</v>
      </c>
      <c s="32">
        <f>ROUND(ROUND(L848,2)*ROUND(G848,3),2)</f>
      </c>
      <c s="36" t="s">
        <v>55</v>
      </c>
      <c>
        <f>(M848*21)/100</f>
      </c>
      <c t="s">
        <v>28</v>
      </c>
    </row>
    <row r="849" spans="1:5" ht="12.75">
      <c r="A849" s="35" t="s">
        <v>56</v>
      </c>
      <c r="E849" s="39" t="s">
        <v>5817</v>
      </c>
    </row>
    <row r="850" spans="1:5" ht="12.75">
      <c r="A850" s="35" t="s">
        <v>57</v>
      </c>
      <c r="E850" s="40" t="s">
        <v>415</v>
      </c>
    </row>
    <row r="851" spans="1:5" ht="63.75">
      <c r="A851" t="s">
        <v>59</v>
      </c>
      <c r="E851" s="39" t="s">
        <v>674</v>
      </c>
    </row>
    <row r="852" spans="1:16" ht="12.75">
      <c r="A852" t="s">
        <v>50</v>
      </c>
      <c s="34" t="s">
        <v>3643</v>
      </c>
      <c s="34" t="s">
        <v>5840</v>
      </c>
      <c s="35" t="s">
        <v>5</v>
      </c>
      <c s="6" t="s">
        <v>5841</v>
      </c>
      <c s="36" t="s">
        <v>110</v>
      </c>
      <c s="37">
        <v>5</v>
      </c>
      <c s="36">
        <v>0</v>
      </c>
      <c s="36">
        <f>ROUND(G852*H852,6)</f>
      </c>
      <c r="L852" s="38">
        <v>0</v>
      </c>
      <c s="32">
        <f>ROUND(ROUND(L852,2)*ROUND(G852,3),2)</f>
      </c>
      <c s="36" t="s">
        <v>55</v>
      </c>
      <c>
        <f>(M852*21)/100</f>
      </c>
      <c t="s">
        <v>28</v>
      </c>
    </row>
    <row r="853" spans="1:5" ht="12.75">
      <c r="A853" s="35" t="s">
        <v>56</v>
      </c>
      <c r="E853" s="39" t="s">
        <v>5841</v>
      </c>
    </row>
    <row r="854" spans="1:5" ht="12.75">
      <c r="A854" s="35" t="s">
        <v>57</v>
      </c>
      <c r="E854" s="40" t="s">
        <v>220</v>
      </c>
    </row>
    <row r="855" spans="1:5" ht="63.75">
      <c r="A855" t="s">
        <v>59</v>
      </c>
      <c r="E855" s="39" t="s">
        <v>674</v>
      </c>
    </row>
    <row r="856" spans="1:16" ht="12.75">
      <c r="A856" t="s">
        <v>50</v>
      </c>
      <c s="34" t="s">
        <v>3647</v>
      </c>
      <c s="34" t="s">
        <v>5842</v>
      </c>
      <c s="35" t="s">
        <v>5</v>
      </c>
      <c s="6" t="s">
        <v>5843</v>
      </c>
      <c s="36" t="s">
        <v>110</v>
      </c>
      <c s="37">
        <v>1</v>
      </c>
      <c s="36">
        <v>0</v>
      </c>
      <c s="36">
        <f>ROUND(G856*H856,6)</f>
      </c>
      <c r="L856" s="38">
        <v>0</v>
      </c>
      <c s="32">
        <f>ROUND(ROUND(L856,2)*ROUND(G856,3),2)</f>
      </c>
      <c s="36" t="s">
        <v>55</v>
      </c>
      <c>
        <f>(M856*21)/100</f>
      </c>
      <c t="s">
        <v>28</v>
      </c>
    </row>
    <row r="857" spans="1:5" ht="12.75">
      <c r="A857" s="35" t="s">
        <v>56</v>
      </c>
      <c r="E857" s="39" t="s">
        <v>5843</v>
      </c>
    </row>
    <row r="858" spans="1:5" ht="12.75">
      <c r="A858" s="35" t="s">
        <v>57</v>
      </c>
      <c r="E858" s="40" t="s">
        <v>58</v>
      </c>
    </row>
    <row r="859" spans="1:5" ht="63.75">
      <c r="A859" t="s">
        <v>59</v>
      </c>
      <c r="E859" s="39" t="s">
        <v>674</v>
      </c>
    </row>
    <row r="860" spans="1:16" ht="25.5">
      <c r="A860" t="s">
        <v>50</v>
      </c>
      <c s="34" t="s">
        <v>3650</v>
      </c>
      <c s="34" t="s">
        <v>5844</v>
      </c>
      <c s="35" t="s">
        <v>5</v>
      </c>
      <c s="6" t="s">
        <v>5757</v>
      </c>
      <c s="36" t="s">
        <v>110</v>
      </c>
      <c s="37">
        <v>2</v>
      </c>
      <c s="36">
        <v>0</v>
      </c>
      <c s="36">
        <f>ROUND(G860*H860,6)</f>
      </c>
      <c r="L860" s="38">
        <v>0</v>
      </c>
      <c s="32">
        <f>ROUND(ROUND(L860,2)*ROUND(G860,3),2)</f>
      </c>
      <c s="36" t="s">
        <v>55</v>
      </c>
      <c>
        <f>(M860*21)/100</f>
      </c>
      <c t="s">
        <v>28</v>
      </c>
    </row>
    <row r="861" spans="1:5" ht="25.5">
      <c r="A861" s="35" t="s">
        <v>56</v>
      </c>
      <c r="E861" s="39" t="s">
        <v>5757</v>
      </c>
    </row>
    <row r="862" spans="1:5" ht="12.75">
      <c r="A862" s="35" t="s">
        <v>57</v>
      </c>
      <c r="E862" s="40" t="s">
        <v>415</v>
      </c>
    </row>
    <row r="863" spans="1:5" ht="63.75">
      <c r="A863" t="s">
        <v>59</v>
      </c>
      <c r="E863" s="39" t="s">
        <v>5773</v>
      </c>
    </row>
    <row r="864" spans="1:16" ht="25.5">
      <c r="A864" t="s">
        <v>50</v>
      </c>
      <c s="34" t="s">
        <v>3654</v>
      </c>
      <c s="34" t="s">
        <v>5845</v>
      </c>
      <c s="35" t="s">
        <v>5</v>
      </c>
      <c s="6" t="s">
        <v>5846</v>
      </c>
      <c s="36" t="s">
        <v>110</v>
      </c>
      <c s="37">
        <v>7</v>
      </c>
      <c s="36">
        <v>0</v>
      </c>
      <c s="36">
        <f>ROUND(G864*H864,6)</f>
      </c>
      <c r="L864" s="38">
        <v>0</v>
      </c>
      <c s="32">
        <f>ROUND(ROUND(L864,2)*ROUND(G864,3),2)</f>
      </c>
      <c s="36" t="s">
        <v>55</v>
      </c>
      <c>
        <f>(M864*21)/100</f>
      </c>
      <c t="s">
        <v>28</v>
      </c>
    </row>
    <row r="865" spans="1:5" ht="25.5">
      <c r="A865" s="35" t="s">
        <v>56</v>
      </c>
      <c r="E865" s="39" t="s">
        <v>5846</v>
      </c>
    </row>
    <row r="866" spans="1:5" ht="12.75">
      <c r="A866" s="35" t="s">
        <v>57</v>
      </c>
      <c r="E866" s="40" t="s">
        <v>216</v>
      </c>
    </row>
    <row r="867" spans="1:5" ht="63.75">
      <c r="A867" t="s">
        <v>59</v>
      </c>
      <c r="E867" s="39" t="s">
        <v>5773</v>
      </c>
    </row>
    <row r="868" spans="1:16" ht="12.75">
      <c r="A868" t="s">
        <v>50</v>
      </c>
      <c s="34" t="s">
        <v>3658</v>
      </c>
      <c s="34" t="s">
        <v>5847</v>
      </c>
      <c s="35" t="s">
        <v>5</v>
      </c>
      <c s="6" t="s">
        <v>5848</v>
      </c>
      <c s="36" t="s">
        <v>110</v>
      </c>
      <c s="37">
        <v>1</v>
      </c>
      <c s="36">
        <v>0</v>
      </c>
      <c s="36">
        <f>ROUND(G868*H868,6)</f>
      </c>
      <c r="L868" s="38">
        <v>0</v>
      </c>
      <c s="32">
        <f>ROUND(ROUND(L868,2)*ROUND(G868,3),2)</f>
      </c>
      <c s="36" t="s">
        <v>55</v>
      </c>
      <c>
        <f>(M868*21)/100</f>
      </c>
      <c t="s">
        <v>28</v>
      </c>
    </row>
    <row r="869" spans="1:5" ht="12.75">
      <c r="A869" s="35" t="s">
        <v>56</v>
      </c>
      <c r="E869" s="39" t="s">
        <v>5848</v>
      </c>
    </row>
    <row r="870" spans="1:5" ht="12.75">
      <c r="A870" s="35" t="s">
        <v>57</v>
      </c>
      <c r="E870" s="40" t="s">
        <v>58</v>
      </c>
    </row>
    <row r="871" spans="1:5" ht="408">
      <c r="A871" t="s">
        <v>59</v>
      </c>
      <c r="E871" s="39" t="s">
        <v>5849</v>
      </c>
    </row>
    <row r="872" spans="1:16" ht="12.75">
      <c r="A872" t="s">
        <v>50</v>
      </c>
      <c s="34" t="s">
        <v>3661</v>
      </c>
      <c s="34" t="s">
        <v>5850</v>
      </c>
      <c s="35" t="s">
        <v>5</v>
      </c>
      <c s="6" t="s">
        <v>5760</v>
      </c>
      <c s="36" t="s">
        <v>110</v>
      </c>
      <c s="37">
        <v>1</v>
      </c>
      <c s="36">
        <v>0</v>
      </c>
      <c s="36">
        <f>ROUND(G872*H872,6)</f>
      </c>
      <c r="L872" s="38">
        <v>0</v>
      </c>
      <c s="32">
        <f>ROUND(ROUND(L872,2)*ROUND(G872,3),2)</f>
      </c>
      <c s="36" t="s">
        <v>55</v>
      </c>
      <c>
        <f>(M872*21)/100</f>
      </c>
      <c t="s">
        <v>28</v>
      </c>
    </row>
    <row r="873" spans="1:5" ht="12.75">
      <c r="A873" s="35" t="s">
        <v>56</v>
      </c>
      <c r="E873" s="39" t="s">
        <v>5760</v>
      </c>
    </row>
    <row r="874" spans="1:5" ht="12.75">
      <c r="A874" s="35" t="s">
        <v>57</v>
      </c>
      <c r="E874" s="40" t="s">
        <v>58</v>
      </c>
    </row>
    <row r="875" spans="1:5" ht="63.75">
      <c r="A875" t="s">
        <v>59</v>
      </c>
      <c r="E875" s="39" t="s">
        <v>674</v>
      </c>
    </row>
    <row r="876" spans="1:16" ht="25.5">
      <c r="A876" t="s">
        <v>50</v>
      </c>
      <c s="34" t="s">
        <v>3664</v>
      </c>
      <c s="34" t="s">
        <v>5851</v>
      </c>
      <c s="35" t="s">
        <v>5</v>
      </c>
      <c s="6" t="s">
        <v>5717</v>
      </c>
      <c s="36" t="s">
        <v>110</v>
      </c>
      <c s="37">
        <v>1</v>
      </c>
      <c s="36">
        <v>0</v>
      </c>
      <c s="36">
        <f>ROUND(G876*H876,6)</f>
      </c>
      <c r="L876" s="38">
        <v>0</v>
      </c>
      <c s="32">
        <f>ROUND(ROUND(L876,2)*ROUND(G876,3),2)</f>
      </c>
      <c s="36" t="s">
        <v>55</v>
      </c>
      <c>
        <f>(M876*21)/100</f>
      </c>
      <c t="s">
        <v>28</v>
      </c>
    </row>
    <row r="877" spans="1:5" ht="25.5">
      <c r="A877" s="35" t="s">
        <v>56</v>
      </c>
      <c r="E877" s="39" t="s">
        <v>5717</v>
      </c>
    </row>
    <row r="878" spans="1:5" ht="12.75">
      <c r="A878" s="35" t="s">
        <v>57</v>
      </c>
      <c r="E878" s="40" t="s">
        <v>58</v>
      </c>
    </row>
    <row r="879" spans="1:5" ht="63.75">
      <c r="A879" t="s">
        <v>59</v>
      </c>
      <c r="E879" s="39" t="s">
        <v>674</v>
      </c>
    </row>
    <row r="880" spans="1:13" ht="12.75">
      <c r="A880" t="s">
        <v>47</v>
      </c>
      <c r="C880" s="31" t="s">
        <v>5852</v>
      </c>
      <c r="E880" s="33" t="s">
        <v>5853</v>
      </c>
      <c r="J880" s="32">
        <f>0</f>
      </c>
      <c s="32">
        <f>0</f>
      </c>
      <c s="32">
        <f>0+L881+L885+L889+L893+L897+L901+L905+L909+L913+L917+L921+L925+L929+L933+L937+L941+L945+L949</f>
      </c>
      <c s="32">
        <f>0+M881+M885+M889+M893+M897+M901+M905+M909+M913+M917+M921+M925+M929+M933+M937+M941+M945+M949</f>
      </c>
    </row>
    <row r="881" spans="1:16" ht="25.5">
      <c r="A881" t="s">
        <v>50</v>
      </c>
      <c s="34" t="s">
        <v>3668</v>
      </c>
      <c s="34" t="s">
        <v>5854</v>
      </c>
      <c s="35" t="s">
        <v>5</v>
      </c>
      <c s="6" t="s">
        <v>5855</v>
      </c>
      <c s="36" t="s">
        <v>110</v>
      </c>
      <c s="37">
        <v>1</v>
      </c>
      <c s="36">
        <v>0</v>
      </c>
      <c s="36">
        <f>ROUND(G881*H881,6)</f>
      </c>
      <c r="L881" s="38">
        <v>0</v>
      </c>
      <c s="32">
        <f>ROUND(ROUND(L881,2)*ROUND(G881,3),2)</f>
      </c>
      <c s="36" t="s">
        <v>55</v>
      </c>
      <c>
        <f>(M881*21)/100</f>
      </c>
      <c t="s">
        <v>28</v>
      </c>
    </row>
    <row r="882" spans="1:5" ht="25.5">
      <c r="A882" s="35" t="s">
        <v>56</v>
      </c>
      <c r="E882" s="39" t="s">
        <v>5855</v>
      </c>
    </row>
    <row r="883" spans="1:5" ht="12.75">
      <c r="A883" s="35" t="s">
        <v>57</v>
      </c>
      <c r="E883" s="40" t="s">
        <v>58</v>
      </c>
    </row>
    <row r="884" spans="1:5" ht="63.75">
      <c r="A884" t="s">
        <v>59</v>
      </c>
      <c r="E884" s="39" t="s">
        <v>5765</v>
      </c>
    </row>
    <row r="885" spans="1:16" ht="12.75">
      <c r="A885" t="s">
        <v>50</v>
      </c>
      <c s="34" t="s">
        <v>3672</v>
      </c>
      <c s="34" t="s">
        <v>5856</v>
      </c>
      <c s="35" t="s">
        <v>5</v>
      </c>
      <c s="6" t="s">
        <v>5825</v>
      </c>
      <c s="36" t="s">
        <v>110</v>
      </c>
      <c s="37">
        <v>1</v>
      </c>
      <c s="36">
        <v>0</v>
      </c>
      <c s="36">
        <f>ROUND(G885*H885,6)</f>
      </c>
      <c r="L885" s="38">
        <v>0</v>
      </c>
      <c s="32">
        <f>ROUND(ROUND(L885,2)*ROUND(G885,3),2)</f>
      </c>
      <c s="36" t="s">
        <v>55</v>
      </c>
      <c>
        <f>(M885*21)/100</f>
      </c>
      <c t="s">
        <v>28</v>
      </c>
    </row>
    <row r="886" spans="1:5" ht="12.75">
      <c r="A886" s="35" t="s">
        <v>56</v>
      </c>
      <c r="E886" s="39" t="s">
        <v>5825</v>
      </c>
    </row>
    <row r="887" spans="1:5" ht="12.75">
      <c r="A887" s="35" t="s">
        <v>57</v>
      </c>
      <c r="E887" s="40" t="s">
        <v>58</v>
      </c>
    </row>
    <row r="888" spans="1:5" ht="12.75">
      <c r="A888" t="s">
        <v>59</v>
      </c>
      <c r="E888" s="39" t="s">
        <v>5</v>
      </c>
    </row>
    <row r="889" spans="1:16" ht="12.75">
      <c r="A889" t="s">
        <v>50</v>
      </c>
      <c s="34" t="s">
        <v>3676</v>
      </c>
      <c s="34" t="s">
        <v>5857</v>
      </c>
      <c s="35" t="s">
        <v>5</v>
      </c>
      <c s="6" t="s">
        <v>5858</v>
      </c>
      <c s="36" t="s">
        <v>110</v>
      </c>
      <c s="37">
        <v>1</v>
      </c>
      <c s="36">
        <v>0</v>
      </c>
      <c s="36">
        <f>ROUND(G889*H889,6)</f>
      </c>
      <c r="L889" s="38">
        <v>0</v>
      </c>
      <c s="32">
        <f>ROUND(ROUND(L889,2)*ROUND(G889,3),2)</f>
      </c>
      <c s="36" t="s">
        <v>55</v>
      </c>
      <c>
        <f>(M889*21)/100</f>
      </c>
      <c t="s">
        <v>28</v>
      </c>
    </row>
    <row r="890" spans="1:5" ht="12.75">
      <c r="A890" s="35" t="s">
        <v>56</v>
      </c>
      <c r="E890" s="39" t="s">
        <v>5858</v>
      </c>
    </row>
    <row r="891" spans="1:5" ht="12.75">
      <c r="A891" s="35" t="s">
        <v>57</v>
      </c>
      <c r="E891" s="40" t="s">
        <v>58</v>
      </c>
    </row>
    <row r="892" spans="1:5" ht="63.75">
      <c r="A892" t="s">
        <v>59</v>
      </c>
      <c r="E892" s="39" t="s">
        <v>674</v>
      </c>
    </row>
    <row r="893" spans="1:16" ht="25.5">
      <c r="A893" t="s">
        <v>50</v>
      </c>
      <c s="34" t="s">
        <v>3681</v>
      </c>
      <c s="34" t="s">
        <v>5859</v>
      </c>
      <c s="35" t="s">
        <v>5</v>
      </c>
      <c s="6" t="s">
        <v>5812</v>
      </c>
      <c s="36" t="s">
        <v>110</v>
      </c>
      <c s="37">
        <v>1</v>
      </c>
      <c s="36">
        <v>0</v>
      </c>
      <c s="36">
        <f>ROUND(G893*H893,6)</f>
      </c>
      <c r="L893" s="38">
        <v>0</v>
      </c>
      <c s="32">
        <f>ROUND(ROUND(L893,2)*ROUND(G893,3),2)</f>
      </c>
      <c s="36" t="s">
        <v>55</v>
      </c>
      <c>
        <f>(M893*21)/100</f>
      </c>
      <c t="s">
        <v>28</v>
      </c>
    </row>
    <row r="894" spans="1:5" ht="25.5">
      <c r="A894" s="35" t="s">
        <v>56</v>
      </c>
      <c r="E894" s="39" t="s">
        <v>5812</v>
      </c>
    </row>
    <row r="895" spans="1:5" ht="12.75">
      <c r="A895" s="35" t="s">
        <v>57</v>
      </c>
      <c r="E895" s="40" t="s">
        <v>58</v>
      </c>
    </row>
    <row r="896" spans="1:5" ht="12.75">
      <c r="A896" t="s">
        <v>59</v>
      </c>
      <c r="E896" s="39" t="s">
        <v>5</v>
      </c>
    </row>
    <row r="897" spans="1:16" ht="25.5">
      <c r="A897" t="s">
        <v>50</v>
      </c>
      <c s="34" t="s">
        <v>3685</v>
      </c>
      <c s="34" t="s">
        <v>5860</v>
      </c>
      <c s="35" t="s">
        <v>5</v>
      </c>
      <c s="6" t="s">
        <v>5806</v>
      </c>
      <c s="36" t="s">
        <v>110</v>
      </c>
      <c s="37">
        <v>1</v>
      </c>
      <c s="36">
        <v>0</v>
      </c>
      <c s="36">
        <f>ROUND(G897*H897,6)</f>
      </c>
      <c r="L897" s="38">
        <v>0</v>
      </c>
      <c s="32">
        <f>ROUND(ROUND(L897,2)*ROUND(G897,3),2)</f>
      </c>
      <c s="36" t="s">
        <v>55</v>
      </c>
      <c>
        <f>(M897*21)/100</f>
      </c>
      <c t="s">
        <v>28</v>
      </c>
    </row>
    <row r="898" spans="1:5" ht="25.5">
      <c r="A898" s="35" t="s">
        <v>56</v>
      </c>
      <c r="E898" s="39" t="s">
        <v>5806</v>
      </c>
    </row>
    <row r="899" spans="1:5" ht="12.75">
      <c r="A899" s="35" t="s">
        <v>57</v>
      </c>
      <c r="E899" s="40" t="s">
        <v>58</v>
      </c>
    </row>
    <row r="900" spans="1:5" ht="63.75">
      <c r="A900" t="s">
        <v>59</v>
      </c>
      <c r="E900" s="39" t="s">
        <v>674</v>
      </c>
    </row>
    <row r="901" spans="1:16" ht="25.5">
      <c r="A901" t="s">
        <v>50</v>
      </c>
      <c s="34" t="s">
        <v>3689</v>
      </c>
      <c s="34" t="s">
        <v>5861</v>
      </c>
      <c s="35" t="s">
        <v>5</v>
      </c>
      <c s="6" t="s">
        <v>5808</v>
      </c>
      <c s="36" t="s">
        <v>110</v>
      </c>
      <c s="37">
        <v>1</v>
      </c>
      <c s="36">
        <v>0</v>
      </c>
      <c s="36">
        <f>ROUND(G901*H901,6)</f>
      </c>
      <c r="L901" s="38">
        <v>0</v>
      </c>
      <c s="32">
        <f>ROUND(ROUND(L901,2)*ROUND(G901,3),2)</f>
      </c>
      <c s="36" t="s">
        <v>55</v>
      </c>
      <c>
        <f>(M901*21)/100</f>
      </c>
      <c t="s">
        <v>28</v>
      </c>
    </row>
    <row r="902" spans="1:5" ht="25.5">
      <c r="A902" s="35" t="s">
        <v>56</v>
      </c>
      <c r="E902" s="39" t="s">
        <v>5808</v>
      </c>
    </row>
    <row r="903" spans="1:5" ht="12.75">
      <c r="A903" s="35" t="s">
        <v>57</v>
      </c>
      <c r="E903" s="40" t="s">
        <v>58</v>
      </c>
    </row>
    <row r="904" spans="1:5" ht="63.75">
      <c r="A904" t="s">
        <v>59</v>
      </c>
      <c r="E904" s="39" t="s">
        <v>674</v>
      </c>
    </row>
    <row r="905" spans="1:16" ht="12.75">
      <c r="A905" t="s">
        <v>50</v>
      </c>
      <c s="34" t="s">
        <v>3692</v>
      </c>
      <c s="34" t="s">
        <v>5862</v>
      </c>
      <c s="35" t="s">
        <v>5</v>
      </c>
      <c s="6" t="s">
        <v>5817</v>
      </c>
      <c s="36" t="s">
        <v>110</v>
      </c>
      <c s="37">
        <v>1</v>
      </c>
      <c s="36">
        <v>0</v>
      </c>
      <c s="36">
        <f>ROUND(G905*H905,6)</f>
      </c>
      <c r="L905" s="38">
        <v>0</v>
      </c>
      <c s="32">
        <f>ROUND(ROUND(L905,2)*ROUND(G905,3),2)</f>
      </c>
      <c s="36" t="s">
        <v>55</v>
      </c>
      <c>
        <f>(M905*21)/100</f>
      </c>
      <c t="s">
        <v>28</v>
      </c>
    </row>
    <row r="906" spans="1:5" ht="12.75">
      <c r="A906" s="35" t="s">
        <v>56</v>
      </c>
      <c r="E906" s="39" t="s">
        <v>5817</v>
      </c>
    </row>
    <row r="907" spans="1:5" ht="12.75">
      <c r="A907" s="35" t="s">
        <v>57</v>
      </c>
      <c r="E907" s="40" t="s">
        <v>58</v>
      </c>
    </row>
    <row r="908" spans="1:5" ht="63.75">
      <c r="A908" t="s">
        <v>59</v>
      </c>
      <c r="E908" s="39" t="s">
        <v>674</v>
      </c>
    </row>
    <row r="909" spans="1:16" ht="12.75">
      <c r="A909" t="s">
        <v>50</v>
      </c>
      <c s="34" t="s">
        <v>3695</v>
      </c>
      <c s="34" t="s">
        <v>5863</v>
      </c>
      <c s="35" t="s">
        <v>5</v>
      </c>
      <c s="6" t="s">
        <v>5864</v>
      </c>
      <c s="36" t="s">
        <v>110</v>
      </c>
      <c s="37">
        <v>1</v>
      </c>
      <c s="36">
        <v>0</v>
      </c>
      <c s="36">
        <f>ROUND(G909*H909,6)</f>
      </c>
      <c r="L909" s="38">
        <v>0</v>
      </c>
      <c s="32">
        <f>ROUND(ROUND(L909,2)*ROUND(G909,3),2)</f>
      </c>
      <c s="36" t="s">
        <v>55</v>
      </c>
      <c>
        <f>(M909*21)/100</f>
      </c>
      <c t="s">
        <v>28</v>
      </c>
    </row>
    <row r="910" spans="1:5" ht="12.75">
      <c r="A910" s="35" t="s">
        <v>56</v>
      </c>
      <c r="E910" s="39" t="s">
        <v>5864</v>
      </c>
    </row>
    <row r="911" spans="1:5" ht="12.75">
      <c r="A911" s="35" t="s">
        <v>57</v>
      </c>
      <c r="E911" s="40" t="s">
        <v>58</v>
      </c>
    </row>
    <row r="912" spans="1:5" ht="12.75">
      <c r="A912" t="s">
        <v>59</v>
      </c>
      <c r="E912" s="39" t="s">
        <v>5</v>
      </c>
    </row>
    <row r="913" spans="1:16" ht="12.75">
      <c r="A913" t="s">
        <v>50</v>
      </c>
      <c s="34" t="s">
        <v>3698</v>
      </c>
      <c s="34" t="s">
        <v>5865</v>
      </c>
      <c s="35" t="s">
        <v>5</v>
      </c>
      <c s="6" t="s">
        <v>5866</v>
      </c>
      <c s="36" t="s">
        <v>1327</v>
      </c>
      <c s="37">
        <v>1</v>
      </c>
      <c s="36">
        <v>0.0004</v>
      </c>
      <c s="36">
        <f>ROUND(G913*H913,6)</f>
      </c>
      <c r="L913" s="38">
        <v>0</v>
      </c>
      <c s="32">
        <f>ROUND(ROUND(L913,2)*ROUND(G913,3),2)</f>
      </c>
      <c s="36" t="s">
        <v>294</v>
      </c>
      <c>
        <f>(M913*21)/100</f>
      </c>
      <c t="s">
        <v>28</v>
      </c>
    </row>
    <row r="914" spans="1:5" ht="12.75">
      <c r="A914" s="35" t="s">
        <v>56</v>
      </c>
      <c r="E914" s="39" t="s">
        <v>5866</v>
      </c>
    </row>
    <row r="915" spans="1:5" ht="12.75">
      <c r="A915" s="35" t="s">
        <v>57</v>
      </c>
      <c r="E915" s="40" t="s">
        <v>58</v>
      </c>
    </row>
    <row r="916" spans="1:5" ht="12.75">
      <c r="A916" t="s">
        <v>59</v>
      </c>
      <c r="E916" s="39" t="s">
        <v>5</v>
      </c>
    </row>
    <row r="917" spans="1:16" ht="12.75">
      <c r="A917" t="s">
        <v>50</v>
      </c>
      <c s="34" t="s">
        <v>3701</v>
      </c>
      <c s="34" t="s">
        <v>5867</v>
      </c>
      <c s="35" t="s">
        <v>5</v>
      </c>
      <c s="6" t="s">
        <v>5868</v>
      </c>
      <c s="36" t="s">
        <v>110</v>
      </c>
      <c s="37">
        <v>3</v>
      </c>
      <c s="36">
        <v>0</v>
      </c>
      <c s="36">
        <f>ROUND(G917*H917,6)</f>
      </c>
      <c r="L917" s="38">
        <v>0</v>
      </c>
      <c s="32">
        <f>ROUND(ROUND(L917,2)*ROUND(G917,3),2)</f>
      </c>
      <c s="36" t="s">
        <v>55</v>
      </c>
      <c>
        <f>(M917*21)/100</f>
      </c>
      <c t="s">
        <v>28</v>
      </c>
    </row>
    <row r="918" spans="1:5" ht="12.75">
      <c r="A918" s="35" t="s">
        <v>56</v>
      </c>
      <c r="E918" s="39" t="s">
        <v>5868</v>
      </c>
    </row>
    <row r="919" spans="1:5" ht="12.75">
      <c r="A919" s="35" t="s">
        <v>57</v>
      </c>
      <c r="E919" s="40" t="s">
        <v>248</v>
      </c>
    </row>
    <row r="920" spans="1:5" ht="63.75">
      <c r="A920" t="s">
        <v>59</v>
      </c>
      <c r="E920" s="39" t="s">
        <v>674</v>
      </c>
    </row>
    <row r="921" spans="1:16" ht="12.75">
      <c r="A921" t="s">
        <v>50</v>
      </c>
      <c s="34" t="s">
        <v>3704</v>
      </c>
      <c s="34" t="s">
        <v>5869</v>
      </c>
      <c s="35" t="s">
        <v>5</v>
      </c>
      <c s="6" t="s">
        <v>5843</v>
      </c>
      <c s="36" t="s">
        <v>110</v>
      </c>
      <c s="37">
        <v>3</v>
      </c>
      <c s="36">
        <v>0</v>
      </c>
      <c s="36">
        <f>ROUND(G921*H921,6)</f>
      </c>
      <c r="L921" s="38">
        <v>0</v>
      </c>
      <c s="32">
        <f>ROUND(ROUND(L921,2)*ROUND(G921,3),2)</f>
      </c>
      <c s="36" t="s">
        <v>55</v>
      </c>
      <c>
        <f>(M921*21)/100</f>
      </c>
      <c t="s">
        <v>28</v>
      </c>
    </row>
    <row r="922" spans="1:5" ht="12.75">
      <c r="A922" s="35" t="s">
        <v>56</v>
      </c>
      <c r="E922" s="39" t="s">
        <v>5843</v>
      </c>
    </row>
    <row r="923" spans="1:5" ht="12.75">
      <c r="A923" s="35" t="s">
        <v>57</v>
      </c>
      <c r="E923" s="40" t="s">
        <v>248</v>
      </c>
    </row>
    <row r="924" spans="1:5" ht="63.75">
      <c r="A924" t="s">
        <v>59</v>
      </c>
      <c r="E924" s="39" t="s">
        <v>674</v>
      </c>
    </row>
    <row r="925" spans="1:16" ht="12.75">
      <c r="A925" t="s">
        <v>50</v>
      </c>
      <c s="34" t="s">
        <v>3707</v>
      </c>
      <c s="34" t="s">
        <v>5870</v>
      </c>
      <c s="35" t="s">
        <v>5</v>
      </c>
      <c s="6" t="s">
        <v>5760</v>
      </c>
      <c s="36" t="s">
        <v>110</v>
      </c>
      <c s="37">
        <v>1</v>
      </c>
      <c s="36">
        <v>0</v>
      </c>
      <c s="36">
        <f>ROUND(G925*H925,6)</f>
      </c>
      <c r="L925" s="38">
        <v>0</v>
      </c>
      <c s="32">
        <f>ROUND(ROUND(L925,2)*ROUND(G925,3),2)</f>
      </c>
      <c s="36" t="s">
        <v>55</v>
      </c>
      <c>
        <f>(M925*21)/100</f>
      </c>
      <c t="s">
        <v>28</v>
      </c>
    </row>
    <row r="926" spans="1:5" ht="12.75">
      <c r="A926" s="35" t="s">
        <v>56</v>
      </c>
      <c r="E926" s="39" t="s">
        <v>5760</v>
      </c>
    </row>
    <row r="927" spans="1:5" ht="12.75">
      <c r="A927" s="35" t="s">
        <v>57</v>
      </c>
      <c r="E927" s="40" t="s">
        <v>58</v>
      </c>
    </row>
    <row r="928" spans="1:5" ht="63.75">
      <c r="A928" t="s">
        <v>59</v>
      </c>
      <c r="E928" s="39" t="s">
        <v>674</v>
      </c>
    </row>
    <row r="929" spans="1:16" ht="12.75">
      <c r="A929" t="s">
        <v>50</v>
      </c>
      <c s="34" t="s">
        <v>3710</v>
      </c>
      <c s="34" t="s">
        <v>5871</v>
      </c>
      <c s="35" t="s">
        <v>5</v>
      </c>
      <c s="6" t="s">
        <v>5872</v>
      </c>
      <c s="36" t="s">
        <v>110</v>
      </c>
      <c s="37">
        <v>1</v>
      </c>
      <c s="36">
        <v>0</v>
      </c>
      <c s="36">
        <f>ROUND(G929*H929,6)</f>
      </c>
      <c r="L929" s="38">
        <v>0</v>
      </c>
      <c s="32">
        <f>ROUND(ROUND(L929,2)*ROUND(G929,3),2)</f>
      </c>
      <c s="36" t="s">
        <v>55</v>
      </c>
      <c>
        <f>(M929*21)/100</f>
      </c>
      <c t="s">
        <v>28</v>
      </c>
    </row>
    <row r="930" spans="1:5" ht="12.75">
      <c r="A930" s="35" t="s">
        <v>56</v>
      </c>
      <c r="E930" s="39" t="s">
        <v>5872</v>
      </c>
    </row>
    <row r="931" spans="1:5" ht="12.75">
      <c r="A931" s="35" t="s">
        <v>57</v>
      </c>
      <c r="E931" s="40" t="s">
        <v>58</v>
      </c>
    </row>
    <row r="932" spans="1:5" ht="12.75">
      <c r="A932" t="s">
        <v>59</v>
      </c>
      <c r="E932" s="39" t="s">
        <v>5</v>
      </c>
    </row>
    <row r="933" spans="1:16" ht="12.75">
      <c r="A933" t="s">
        <v>50</v>
      </c>
      <c s="34" t="s">
        <v>3715</v>
      </c>
      <c s="34" t="s">
        <v>5873</v>
      </c>
      <c s="35" t="s">
        <v>5</v>
      </c>
      <c s="6" t="s">
        <v>5874</v>
      </c>
      <c s="36" t="s">
        <v>110</v>
      </c>
      <c s="37">
        <v>1</v>
      </c>
      <c s="36">
        <v>0</v>
      </c>
      <c s="36">
        <f>ROUND(G933*H933,6)</f>
      </c>
      <c r="L933" s="38">
        <v>0</v>
      </c>
      <c s="32">
        <f>ROUND(ROUND(L933,2)*ROUND(G933,3),2)</f>
      </c>
      <c s="36" t="s">
        <v>55</v>
      </c>
      <c>
        <f>(M933*21)/100</f>
      </c>
      <c t="s">
        <v>28</v>
      </c>
    </row>
    <row r="934" spans="1:5" ht="12.75">
      <c r="A934" s="35" t="s">
        <v>56</v>
      </c>
      <c r="E934" s="39" t="s">
        <v>5874</v>
      </c>
    </row>
    <row r="935" spans="1:5" ht="12.75">
      <c r="A935" s="35" t="s">
        <v>57</v>
      </c>
      <c r="E935" s="40" t="s">
        <v>58</v>
      </c>
    </row>
    <row r="936" spans="1:5" ht="63.75">
      <c r="A936" t="s">
        <v>59</v>
      </c>
      <c r="E936" s="39" t="s">
        <v>674</v>
      </c>
    </row>
    <row r="937" spans="1:16" ht="12.75">
      <c r="A937" t="s">
        <v>50</v>
      </c>
      <c s="34" t="s">
        <v>3719</v>
      </c>
      <c s="34" t="s">
        <v>5875</v>
      </c>
      <c s="35" t="s">
        <v>5</v>
      </c>
      <c s="6" t="s">
        <v>5876</v>
      </c>
      <c s="36" t="s">
        <v>110</v>
      </c>
      <c s="37">
        <v>1</v>
      </c>
      <c s="36">
        <v>0</v>
      </c>
      <c s="36">
        <f>ROUND(G937*H937,6)</f>
      </c>
      <c r="L937" s="38">
        <v>0</v>
      </c>
      <c s="32">
        <f>ROUND(ROUND(L937,2)*ROUND(G937,3),2)</f>
      </c>
      <c s="36" t="s">
        <v>55</v>
      </c>
      <c>
        <f>(M937*21)/100</f>
      </c>
      <c t="s">
        <v>28</v>
      </c>
    </row>
    <row r="938" spans="1:5" ht="12.75">
      <c r="A938" s="35" t="s">
        <v>56</v>
      </c>
      <c r="E938" s="39" t="s">
        <v>5876</v>
      </c>
    </row>
    <row r="939" spans="1:5" ht="12.75">
      <c r="A939" s="35" t="s">
        <v>57</v>
      </c>
      <c r="E939" s="40" t="s">
        <v>58</v>
      </c>
    </row>
    <row r="940" spans="1:5" ht="63.75">
      <c r="A940" t="s">
        <v>59</v>
      </c>
      <c r="E940" s="39" t="s">
        <v>674</v>
      </c>
    </row>
    <row r="941" spans="1:16" ht="12.75">
      <c r="A941" t="s">
        <v>50</v>
      </c>
      <c s="34" t="s">
        <v>3723</v>
      </c>
      <c s="34" t="s">
        <v>5877</v>
      </c>
      <c s="35" t="s">
        <v>5</v>
      </c>
      <c s="6" t="s">
        <v>5878</v>
      </c>
      <c s="36" t="s">
        <v>110</v>
      </c>
      <c s="37">
        <v>1</v>
      </c>
      <c s="36">
        <v>0</v>
      </c>
      <c s="36">
        <f>ROUND(G941*H941,6)</f>
      </c>
      <c r="L941" s="38">
        <v>0</v>
      </c>
      <c s="32">
        <f>ROUND(ROUND(L941,2)*ROUND(G941,3),2)</f>
      </c>
      <c s="36" t="s">
        <v>55</v>
      </c>
      <c>
        <f>(M941*21)/100</f>
      </c>
      <c t="s">
        <v>28</v>
      </c>
    </row>
    <row r="942" spans="1:5" ht="12.75">
      <c r="A942" s="35" t="s">
        <v>56</v>
      </c>
      <c r="E942" s="39" t="s">
        <v>5878</v>
      </c>
    </row>
    <row r="943" spans="1:5" ht="12.75">
      <c r="A943" s="35" t="s">
        <v>57</v>
      </c>
      <c r="E943" s="40" t="s">
        <v>58</v>
      </c>
    </row>
    <row r="944" spans="1:5" ht="63.75">
      <c r="A944" t="s">
        <v>59</v>
      </c>
      <c r="E944" s="39" t="s">
        <v>674</v>
      </c>
    </row>
    <row r="945" spans="1:16" ht="25.5">
      <c r="A945" t="s">
        <v>50</v>
      </c>
      <c s="34" t="s">
        <v>3726</v>
      </c>
      <c s="34" t="s">
        <v>5879</v>
      </c>
      <c s="35" t="s">
        <v>5</v>
      </c>
      <c s="6" t="s">
        <v>5880</v>
      </c>
      <c s="36" t="s">
        <v>110</v>
      </c>
      <c s="37">
        <v>4</v>
      </c>
      <c s="36">
        <v>0</v>
      </c>
      <c s="36">
        <f>ROUND(G945*H945,6)</f>
      </c>
      <c r="L945" s="38">
        <v>0</v>
      </c>
      <c s="32">
        <f>ROUND(ROUND(L945,2)*ROUND(G945,3),2)</f>
      </c>
      <c s="36" t="s">
        <v>55</v>
      </c>
      <c>
        <f>(M945*21)/100</f>
      </c>
      <c t="s">
        <v>28</v>
      </c>
    </row>
    <row r="946" spans="1:5" ht="25.5">
      <c r="A946" s="35" t="s">
        <v>56</v>
      </c>
      <c r="E946" s="39" t="s">
        <v>5880</v>
      </c>
    </row>
    <row r="947" spans="1:5" ht="12.75">
      <c r="A947" s="35" t="s">
        <v>57</v>
      </c>
      <c r="E947" s="40" t="s">
        <v>209</v>
      </c>
    </row>
    <row r="948" spans="1:5" ht="63.75">
      <c r="A948" t="s">
        <v>59</v>
      </c>
      <c r="E948" s="39" t="s">
        <v>674</v>
      </c>
    </row>
    <row r="949" spans="1:16" ht="25.5">
      <c r="A949" t="s">
        <v>50</v>
      </c>
      <c s="34" t="s">
        <v>3729</v>
      </c>
      <c s="34" t="s">
        <v>5881</v>
      </c>
      <c s="35" t="s">
        <v>5</v>
      </c>
      <c s="6" t="s">
        <v>5717</v>
      </c>
      <c s="36" t="s">
        <v>110</v>
      </c>
      <c s="37">
        <v>1</v>
      </c>
      <c s="36">
        <v>0</v>
      </c>
      <c s="36">
        <f>ROUND(G949*H949,6)</f>
      </c>
      <c r="L949" s="38">
        <v>0</v>
      </c>
      <c s="32">
        <f>ROUND(ROUND(L949,2)*ROUND(G949,3),2)</f>
      </c>
      <c s="36" t="s">
        <v>55</v>
      </c>
      <c>
        <f>(M949*21)/100</f>
      </c>
      <c t="s">
        <v>28</v>
      </c>
    </row>
    <row r="950" spans="1:5" ht="25.5">
      <c r="A950" s="35" t="s">
        <v>56</v>
      </c>
      <c r="E950" s="39" t="s">
        <v>5717</v>
      </c>
    </row>
    <row r="951" spans="1:5" ht="12.75">
      <c r="A951" s="35" t="s">
        <v>57</v>
      </c>
      <c r="E951" s="40" t="s">
        <v>58</v>
      </c>
    </row>
    <row r="952" spans="1:5" ht="12.75">
      <c r="A952" t="s">
        <v>59</v>
      </c>
      <c r="E952" s="39" t="s">
        <v>5</v>
      </c>
    </row>
    <row r="953" spans="1:13" ht="12.75">
      <c r="A953" t="s">
        <v>47</v>
      </c>
      <c r="C953" s="31" t="s">
        <v>5882</v>
      </c>
      <c r="E953" s="33" t="s">
        <v>5883</v>
      </c>
      <c r="J953" s="32">
        <f>0</f>
      </c>
      <c s="32">
        <f>0</f>
      </c>
      <c s="32">
        <f>0+L954+L958+L962+L966+L970+L974+L978+L982</f>
      </c>
      <c s="32">
        <f>0+M954+M958+M962+M966+M970+M974+M978+M982</f>
      </c>
    </row>
    <row r="954" spans="1:16" ht="25.5">
      <c r="A954" t="s">
        <v>50</v>
      </c>
      <c s="34" t="s">
        <v>3732</v>
      </c>
      <c s="34" t="s">
        <v>5884</v>
      </c>
      <c s="35" t="s">
        <v>5</v>
      </c>
      <c s="6" t="s">
        <v>5855</v>
      </c>
      <c s="36" t="s">
        <v>110</v>
      </c>
      <c s="37">
        <v>1</v>
      </c>
      <c s="36">
        <v>0</v>
      </c>
      <c s="36">
        <f>ROUND(G954*H954,6)</f>
      </c>
      <c r="L954" s="38">
        <v>0</v>
      </c>
      <c s="32">
        <f>ROUND(ROUND(L954,2)*ROUND(G954,3),2)</f>
      </c>
      <c s="36" t="s">
        <v>55</v>
      </c>
      <c>
        <f>(M954*21)/100</f>
      </c>
      <c t="s">
        <v>28</v>
      </c>
    </row>
    <row r="955" spans="1:5" ht="25.5">
      <c r="A955" s="35" t="s">
        <v>56</v>
      </c>
      <c r="E955" s="39" t="s">
        <v>5855</v>
      </c>
    </row>
    <row r="956" spans="1:5" ht="12.75">
      <c r="A956" s="35" t="s">
        <v>57</v>
      </c>
      <c r="E956" s="40" t="s">
        <v>58</v>
      </c>
    </row>
    <row r="957" spans="1:5" ht="12.75">
      <c r="A957" t="s">
        <v>59</v>
      </c>
      <c r="E957" s="39" t="s">
        <v>5</v>
      </c>
    </row>
    <row r="958" spans="1:16" ht="12.75">
      <c r="A958" t="s">
        <v>50</v>
      </c>
      <c s="34" t="s">
        <v>3736</v>
      </c>
      <c s="34" t="s">
        <v>5885</v>
      </c>
      <c s="35" t="s">
        <v>5</v>
      </c>
      <c s="6" t="s">
        <v>5825</v>
      </c>
      <c s="36" t="s">
        <v>110</v>
      </c>
      <c s="37">
        <v>1</v>
      </c>
      <c s="36">
        <v>0</v>
      </c>
      <c s="36">
        <f>ROUND(G958*H958,6)</f>
      </c>
      <c r="L958" s="38">
        <v>0</v>
      </c>
      <c s="32">
        <f>ROUND(ROUND(L958,2)*ROUND(G958,3),2)</f>
      </c>
      <c s="36" t="s">
        <v>55</v>
      </c>
      <c>
        <f>(M958*21)/100</f>
      </c>
      <c t="s">
        <v>28</v>
      </c>
    </row>
    <row r="959" spans="1:5" ht="12.75">
      <c r="A959" s="35" t="s">
        <v>56</v>
      </c>
      <c r="E959" s="39" t="s">
        <v>5825</v>
      </c>
    </row>
    <row r="960" spans="1:5" ht="12.75">
      <c r="A960" s="35" t="s">
        <v>57</v>
      </c>
      <c r="E960" s="40" t="s">
        <v>58</v>
      </c>
    </row>
    <row r="961" spans="1:5" ht="12.75">
      <c r="A961" t="s">
        <v>59</v>
      </c>
      <c r="E961" s="39" t="s">
        <v>5</v>
      </c>
    </row>
    <row r="962" spans="1:16" ht="25.5">
      <c r="A962" t="s">
        <v>50</v>
      </c>
      <c s="34" t="s">
        <v>3740</v>
      </c>
      <c s="34" t="s">
        <v>5886</v>
      </c>
      <c s="35" t="s">
        <v>5</v>
      </c>
      <c s="6" t="s">
        <v>5812</v>
      </c>
      <c s="36" t="s">
        <v>110</v>
      </c>
      <c s="37">
        <v>1</v>
      </c>
      <c s="36">
        <v>0</v>
      </c>
      <c s="36">
        <f>ROUND(G962*H962,6)</f>
      </c>
      <c r="L962" s="38">
        <v>0</v>
      </c>
      <c s="32">
        <f>ROUND(ROUND(L962,2)*ROUND(G962,3),2)</f>
      </c>
      <c s="36" t="s">
        <v>55</v>
      </c>
      <c>
        <f>(M962*21)/100</f>
      </c>
      <c t="s">
        <v>28</v>
      </c>
    </row>
    <row r="963" spans="1:5" ht="25.5">
      <c r="A963" s="35" t="s">
        <v>56</v>
      </c>
      <c r="E963" s="39" t="s">
        <v>5812</v>
      </c>
    </row>
    <row r="964" spans="1:5" ht="12.75">
      <c r="A964" s="35" t="s">
        <v>57</v>
      </c>
      <c r="E964" s="40" t="s">
        <v>58</v>
      </c>
    </row>
    <row r="965" spans="1:5" ht="12.75">
      <c r="A965" t="s">
        <v>59</v>
      </c>
      <c r="E965" s="39" t="s">
        <v>5</v>
      </c>
    </row>
    <row r="966" spans="1:16" ht="12.75">
      <c r="A966" t="s">
        <v>50</v>
      </c>
      <c s="34" t="s">
        <v>3743</v>
      </c>
      <c s="34" t="s">
        <v>5887</v>
      </c>
      <c s="35" t="s">
        <v>5</v>
      </c>
      <c s="6" t="s">
        <v>5858</v>
      </c>
      <c s="36" t="s">
        <v>110</v>
      </c>
      <c s="37">
        <v>1</v>
      </c>
      <c s="36">
        <v>0</v>
      </c>
      <c s="36">
        <f>ROUND(G966*H966,6)</f>
      </c>
      <c r="L966" s="38">
        <v>0</v>
      </c>
      <c s="32">
        <f>ROUND(ROUND(L966,2)*ROUND(G966,3),2)</f>
      </c>
      <c s="36" t="s">
        <v>55</v>
      </c>
      <c>
        <f>(M966*21)/100</f>
      </c>
      <c t="s">
        <v>28</v>
      </c>
    </row>
    <row r="967" spans="1:5" ht="12.75">
      <c r="A967" s="35" t="s">
        <v>56</v>
      </c>
      <c r="E967" s="39" t="s">
        <v>5858</v>
      </c>
    </row>
    <row r="968" spans="1:5" ht="12.75">
      <c r="A968" s="35" t="s">
        <v>57</v>
      </c>
      <c r="E968" s="40" t="s">
        <v>58</v>
      </c>
    </row>
    <row r="969" spans="1:5" ht="63.75">
      <c r="A969" t="s">
        <v>59</v>
      </c>
      <c r="E969" s="39" t="s">
        <v>674</v>
      </c>
    </row>
    <row r="970" spans="1:16" ht="25.5">
      <c r="A970" t="s">
        <v>50</v>
      </c>
      <c s="34" t="s">
        <v>3747</v>
      </c>
      <c s="34" t="s">
        <v>5888</v>
      </c>
      <c s="35" t="s">
        <v>5</v>
      </c>
      <c s="6" t="s">
        <v>5808</v>
      </c>
      <c s="36" t="s">
        <v>110</v>
      </c>
      <c s="37">
        <v>5</v>
      </c>
      <c s="36">
        <v>0</v>
      </c>
      <c s="36">
        <f>ROUND(G970*H970,6)</f>
      </c>
      <c r="L970" s="38">
        <v>0</v>
      </c>
      <c s="32">
        <f>ROUND(ROUND(L970,2)*ROUND(G970,3),2)</f>
      </c>
      <c s="36" t="s">
        <v>55</v>
      </c>
      <c>
        <f>(M970*21)/100</f>
      </c>
      <c t="s">
        <v>28</v>
      </c>
    </row>
    <row r="971" spans="1:5" ht="25.5">
      <c r="A971" s="35" t="s">
        <v>56</v>
      </c>
      <c r="E971" s="39" t="s">
        <v>5808</v>
      </c>
    </row>
    <row r="972" spans="1:5" ht="12.75">
      <c r="A972" s="35" t="s">
        <v>57</v>
      </c>
      <c r="E972" s="40" t="s">
        <v>220</v>
      </c>
    </row>
    <row r="973" spans="1:5" ht="63.75">
      <c r="A973" t="s">
        <v>59</v>
      </c>
      <c r="E973" s="39" t="s">
        <v>674</v>
      </c>
    </row>
    <row r="974" spans="1:16" ht="25.5">
      <c r="A974" t="s">
        <v>50</v>
      </c>
      <c s="34" t="s">
        <v>3751</v>
      </c>
      <c s="34" t="s">
        <v>5889</v>
      </c>
      <c s="35" t="s">
        <v>5</v>
      </c>
      <c s="6" t="s">
        <v>5810</v>
      </c>
      <c s="36" t="s">
        <v>110</v>
      </c>
      <c s="37">
        <v>2</v>
      </c>
      <c s="36">
        <v>0</v>
      </c>
      <c s="36">
        <f>ROUND(G974*H974,6)</f>
      </c>
      <c r="L974" s="38">
        <v>0</v>
      </c>
      <c s="32">
        <f>ROUND(ROUND(L974,2)*ROUND(G974,3),2)</f>
      </c>
      <c s="36" t="s">
        <v>55</v>
      </c>
      <c>
        <f>(M974*21)/100</f>
      </c>
      <c t="s">
        <v>28</v>
      </c>
    </row>
    <row r="975" spans="1:5" ht="25.5">
      <c r="A975" s="35" t="s">
        <v>56</v>
      </c>
      <c r="E975" s="39" t="s">
        <v>5810</v>
      </c>
    </row>
    <row r="976" spans="1:5" ht="12.75">
      <c r="A976" s="35" t="s">
        <v>57</v>
      </c>
      <c r="E976" s="40" t="s">
        <v>415</v>
      </c>
    </row>
    <row r="977" spans="1:5" ht="63.75">
      <c r="A977" t="s">
        <v>59</v>
      </c>
      <c r="E977" s="39" t="s">
        <v>674</v>
      </c>
    </row>
    <row r="978" spans="1:16" ht="12.75">
      <c r="A978" t="s">
        <v>50</v>
      </c>
      <c s="34" t="s">
        <v>3755</v>
      </c>
      <c s="34" t="s">
        <v>5890</v>
      </c>
      <c s="35" t="s">
        <v>5</v>
      </c>
      <c s="6" t="s">
        <v>5760</v>
      </c>
      <c s="36" t="s">
        <v>110</v>
      </c>
      <c s="37">
        <v>1</v>
      </c>
      <c s="36">
        <v>0</v>
      </c>
      <c s="36">
        <f>ROUND(G978*H978,6)</f>
      </c>
      <c r="L978" s="38">
        <v>0</v>
      </c>
      <c s="32">
        <f>ROUND(ROUND(L978,2)*ROUND(G978,3),2)</f>
      </c>
      <c s="36" t="s">
        <v>55</v>
      </c>
      <c>
        <f>(M978*21)/100</f>
      </c>
      <c t="s">
        <v>28</v>
      </c>
    </row>
    <row r="979" spans="1:5" ht="12.75">
      <c r="A979" s="35" t="s">
        <v>56</v>
      </c>
      <c r="E979" s="39" t="s">
        <v>5760</v>
      </c>
    </row>
    <row r="980" spans="1:5" ht="12.75">
      <c r="A980" s="35" t="s">
        <v>57</v>
      </c>
      <c r="E980" s="40" t="s">
        <v>58</v>
      </c>
    </row>
    <row r="981" spans="1:5" ht="63.75">
      <c r="A981" t="s">
        <v>59</v>
      </c>
      <c r="E981" s="39" t="s">
        <v>674</v>
      </c>
    </row>
    <row r="982" spans="1:16" ht="25.5">
      <c r="A982" t="s">
        <v>50</v>
      </c>
      <c s="34" t="s">
        <v>3758</v>
      </c>
      <c s="34" t="s">
        <v>5891</v>
      </c>
      <c s="35" t="s">
        <v>5</v>
      </c>
      <c s="6" t="s">
        <v>5717</v>
      </c>
      <c s="36" t="s">
        <v>110</v>
      </c>
      <c s="37">
        <v>1</v>
      </c>
      <c s="36">
        <v>0</v>
      </c>
      <c s="36">
        <f>ROUND(G982*H982,6)</f>
      </c>
      <c r="L982" s="38">
        <v>0</v>
      </c>
      <c s="32">
        <f>ROUND(ROUND(L982,2)*ROUND(G982,3),2)</f>
      </c>
      <c s="36" t="s">
        <v>55</v>
      </c>
      <c>
        <f>(M982*21)/100</f>
      </c>
      <c t="s">
        <v>28</v>
      </c>
    </row>
    <row r="983" spans="1:5" ht="25.5">
      <c r="A983" s="35" t="s">
        <v>56</v>
      </c>
      <c r="E983" s="39" t="s">
        <v>5717</v>
      </c>
    </row>
    <row r="984" spans="1:5" ht="12.75">
      <c r="A984" s="35" t="s">
        <v>57</v>
      </c>
      <c r="E984" s="40" t="s">
        <v>58</v>
      </c>
    </row>
    <row r="985" spans="1:5" ht="12.75">
      <c r="A985" t="s">
        <v>59</v>
      </c>
      <c r="E985" s="39" t="s">
        <v>5</v>
      </c>
    </row>
    <row r="986" spans="1:13" ht="12.75">
      <c r="A986" t="s">
        <v>47</v>
      </c>
      <c r="C986" s="31" t="s">
        <v>5892</v>
      </c>
      <c r="E986" s="33" t="s">
        <v>5893</v>
      </c>
      <c r="J986" s="32">
        <f>0</f>
      </c>
      <c s="32">
        <f>0</f>
      </c>
      <c s="32">
        <f>0+L987+L991+L995+L999+L1003+L1007+L1011+L1015+L1019</f>
      </c>
      <c s="32">
        <f>0+M987+M991+M995+M999+M1003+M1007+M1011+M1015+M1019</f>
      </c>
    </row>
    <row r="987" spans="1:16" ht="25.5">
      <c r="A987" t="s">
        <v>50</v>
      </c>
      <c s="34" t="s">
        <v>3762</v>
      </c>
      <c s="34" t="s">
        <v>5894</v>
      </c>
      <c s="35" t="s">
        <v>5</v>
      </c>
      <c s="6" t="s">
        <v>5895</v>
      </c>
      <c s="36" t="s">
        <v>110</v>
      </c>
      <c s="37">
        <v>1</v>
      </c>
      <c s="36">
        <v>0</v>
      </c>
      <c s="36">
        <f>ROUND(G987*H987,6)</f>
      </c>
      <c r="L987" s="38">
        <v>0</v>
      </c>
      <c s="32">
        <f>ROUND(ROUND(L987,2)*ROUND(G987,3),2)</f>
      </c>
      <c s="36" t="s">
        <v>55</v>
      </c>
      <c>
        <f>(M987*21)/100</f>
      </c>
      <c t="s">
        <v>28</v>
      </c>
    </row>
    <row r="988" spans="1:5" ht="25.5">
      <c r="A988" s="35" t="s">
        <v>56</v>
      </c>
      <c r="E988" s="39" t="s">
        <v>5895</v>
      </c>
    </row>
    <row r="989" spans="1:5" ht="12.75">
      <c r="A989" s="35" t="s">
        <v>57</v>
      </c>
      <c r="E989" s="40" t="s">
        <v>58</v>
      </c>
    </row>
    <row r="990" spans="1:5" ht="12.75">
      <c r="A990" t="s">
        <v>59</v>
      </c>
      <c r="E990" s="39" t="s">
        <v>5</v>
      </c>
    </row>
    <row r="991" spans="1:16" ht="12.75">
      <c r="A991" t="s">
        <v>50</v>
      </c>
      <c s="34" t="s">
        <v>3766</v>
      </c>
      <c s="34" t="s">
        <v>5896</v>
      </c>
      <c s="35" t="s">
        <v>5</v>
      </c>
      <c s="6" t="s">
        <v>5825</v>
      </c>
      <c s="36" t="s">
        <v>110</v>
      </c>
      <c s="37">
        <v>1</v>
      </c>
      <c s="36">
        <v>0</v>
      </c>
      <c s="36">
        <f>ROUND(G991*H991,6)</f>
      </c>
      <c r="L991" s="38">
        <v>0</v>
      </c>
      <c s="32">
        <f>ROUND(ROUND(L991,2)*ROUND(G991,3),2)</f>
      </c>
      <c s="36" t="s">
        <v>55</v>
      </c>
      <c>
        <f>(M991*21)/100</f>
      </c>
      <c t="s">
        <v>28</v>
      </c>
    </row>
    <row r="992" spans="1:5" ht="12.75">
      <c r="A992" s="35" t="s">
        <v>56</v>
      </c>
      <c r="E992" s="39" t="s">
        <v>5825</v>
      </c>
    </row>
    <row r="993" spans="1:5" ht="12.75">
      <c r="A993" s="35" t="s">
        <v>57</v>
      </c>
      <c r="E993" s="40" t="s">
        <v>58</v>
      </c>
    </row>
    <row r="994" spans="1:5" ht="12.75">
      <c r="A994" t="s">
        <v>59</v>
      </c>
      <c r="E994" s="39" t="s">
        <v>5</v>
      </c>
    </row>
    <row r="995" spans="1:16" ht="12.75">
      <c r="A995" t="s">
        <v>50</v>
      </c>
      <c s="34" t="s">
        <v>3770</v>
      </c>
      <c s="34" t="s">
        <v>5897</v>
      </c>
      <c s="35" t="s">
        <v>5</v>
      </c>
      <c s="6" t="s">
        <v>5898</v>
      </c>
      <c s="36" t="s">
        <v>110</v>
      </c>
      <c s="37">
        <v>1</v>
      </c>
      <c s="36">
        <v>0</v>
      </c>
      <c s="36">
        <f>ROUND(G995*H995,6)</f>
      </c>
      <c r="L995" s="38">
        <v>0</v>
      </c>
      <c s="32">
        <f>ROUND(ROUND(L995,2)*ROUND(G995,3),2)</f>
      </c>
      <c s="36" t="s">
        <v>55</v>
      </c>
      <c>
        <f>(M995*21)/100</f>
      </c>
      <c t="s">
        <v>28</v>
      </c>
    </row>
    <row r="996" spans="1:5" ht="12.75">
      <c r="A996" s="35" t="s">
        <v>56</v>
      </c>
      <c r="E996" s="39" t="s">
        <v>5898</v>
      </c>
    </row>
    <row r="997" spans="1:5" ht="12.75">
      <c r="A997" s="35" t="s">
        <v>57</v>
      </c>
      <c r="E997" s="40" t="s">
        <v>58</v>
      </c>
    </row>
    <row r="998" spans="1:5" ht="12.75">
      <c r="A998" t="s">
        <v>59</v>
      </c>
      <c r="E998" s="39" t="s">
        <v>5</v>
      </c>
    </row>
    <row r="999" spans="1:16" ht="12.75">
      <c r="A999" t="s">
        <v>50</v>
      </c>
      <c s="34" t="s">
        <v>3774</v>
      </c>
      <c s="34" t="s">
        <v>5899</v>
      </c>
      <c s="35" t="s">
        <v>5</v>
      </c>
      <c s="6" t="s">
        <v>5830</v>
      </c>
      <c s="36" t="s">
        <v>110</v>
      </c>
      <c s="37">
        <v>2</v>
      </c>
      <c s="36">
        <v>0</v>
      </c>
      <c s="36">
        <f>ROUND(G999*H999,6)</f>
      </c>
      <c r="L999" s="38">
        <v>0</v>
      </c>
      <c s="32">
        <f>ROUND(ROUND(L999,2)*ROUND(G999,3),2)</f>
      </c>
      <c s="36" t="s">
        <v>55</v>
      </c>
      <c>
        <f>(M999*21)/100</f>
      </c>
      <c t="s">
        <v>28</v>
      </c>
    </row>
    <row r="1000" spans="1:5" ht="12.75">
      <c r="A1000" s="35" t="s">
        <v>56</v>
      </c>
      <c r="E1000" s="39" t="s">
        <v>5830</v>
      </c>
    </row>
    <row r="1001" spans="1:5" ht="12.75">
      <c r="A1001" s="35" t="s">
        <v>57</v>
      </c>
      <c r="E1001" s="40" t="s">
        <v>415</v>
      </c>
    </row>
    <row r="1002" spans="1:5" ht="63.75">
      <c r="A1002" t="s">
        <v>59</v>
      </c>
      <c r="E1002" s="39" t="s">
        <v>674</v>
      </c>
    </row>
    <row r="1003" spans="1:16" ht="25.5">
      <c r="A1003" t="s">
        <v>50</v>
      </c>
      <c s="34" t="s">
        <v>3777</v>
      </c>
      <c s="34" t="s">
        <v>5900</v>
      </c>
      <c s="35" t="s">
        <v>5</v>
      </c>
      <c s="6" t="s">
        <v>5812</v>
      </c>
      <c s="36" t="s">
        <v>110</v>
      </c>
      <c s="37">
        <v>1</v>
      </c>
      <c s="36">
        <v>0</v>
      </c>
      <c s="36">
        <f>ROUND(G1003*H1003,6)</f>
      </c>
      <c r="L1003" s="38">
        <v>0</v>
      </c>
      <c s="32">
        <f>ROUND(ROUND(L1003,2)*ROUND(G1003,3),2)</f>
      </c>
      <c s="36" t="s">
        <v>55</v>
      </c>
      <c>
        <f>(M1003*21)/100</f>
      </c>
      <c t="s">
        <v>28</v>
      </c>
    </row>
    <row r="1004" spans="1:5" ht="25.5">
      <c r="A1004" s="35" t="s">
        <v>56</v>
      </c>
      <c r="E1004" s="39" t="s">
        <v>5812</v>
      </c>
    </row>
    <row r="1005" spans="1:5" ht="12.75">
      <c r="A1005" s="35" t="s">
        <v>57</v>
      </c>
      <c r="E1005" s="40" t="s">
        <v>58</v>
      </c>
    </row>
    <row r="1006" spans="1:5" ht="12.75">
      <c r="A1006" t="s">
        <v>59</v>
      </c>
      <c r="E1006" s="39" t="s">
        <v>5</v>
      </c>
    </row>
    <row r="1007" spans="1:16" ht="25.5">
      <c r="A1007" t="s">
        <v>50</v>
      </c>
      <c s="34" t="s">
        <v>3780</v>
      </c>
      <c s="34" t="s">
        <v>5901</v>
      </c>
      <c s="35" t="s">
        <v>5</v>
      </c>
      <c s="6" t="s">
        <v>5808</v>
      </c>
      <c s="36" t="s">
        <v>110</v>
      </c>
      <c s="37">
        <v>6</v>
      </c>
      <c s="36">
        <v>0</v>
      </c>
      <c s="36">
        <f>ROUND(G1007*H1007,6)</f>
      </c>
      <c r="L1007" s="38">
        <v>0</v>
      </c>
      <c s="32">
        <f>ROUND(ROUND(L1007,2)*ROUND(G1007,3),2)</f>
      </c>
      <c s="36" t="s">
        <v>55</v>
      </c>
      <c>
        <f>(M1007*21)/100</f>
      </c>
      <c t="s">
        <v>28</v>
      </c>
    </row>
    <row r="1008" spans="1:5" ht="25.5">
      <c r="A1008" s="35" t="s">
        <v>56</v>
      </c>
      <c r="E1008" s="39" t="s">
        <v>5808</v>
      </c>
    </row>
    <row r="1009" spans="1:5" ht="12.75">
      <c r="A1009" s="35" t="s">
        <v>57</v>
      </c>
      <c r="E1009" s="40" t="s">
        <v>241</v>
      </c>
    </row>
    <row r="1010" spans="1:5" ht="63.75">
      <c r="A1010" t="s">
        <v>59</v>
      </c>
      <c r="E1010" s="39" t="s">
        <v>674</v>
      </c>
    </row>
    <row r="1011" spans="1:16" ht="25.5">
      <c r="A1011" t="s">
        <v>50</v>
      </c>
      <c s="34" t="s">
        <v>3783</v>
      </c>
      <c s="34" t="s">
        <v>5902</v>
      </c>
      <c s="35" t="s">
        <v>5</v>
      </c>
      <c s="6" t="s">
        <v>5810</v>
      </c>
      <c s="36" t="s">
        <v>110</v>
      </c>
      <c s="37">
        <v>18</v>
      </c>
      <c s="36">
        <v>0</v>
      </c>
      <c s="36">
        <f>ROUND(G1011*H1011,6)</f>
      </c>
      <c r="L1011" s="38">
        <v>0</v>
      </c>
      <c s="32">
        <f>ROUND(ROUND(L1011,2)*ROUND(G1011,3),2)</f>
      </c>
      <c s="36" t="s">
        <v>55</v>
      </c>
      <c>
        <f>(M1011*21)/100</f>
      </c>
      <c t="s">
        <v>28</v>
      </c>
    </row>
    <row r="1012" spans="1:5" ht="25.5">
      <c r="A1012" s="35" t="s">
        <v>56</v>
      </c>
      <c r="E1012" s="39" t="s">
        <v>5810</v>
      </c>
    </row>
    <row r="1013" spans="1:5" ht="12.75">
      <c r="A1013" s="35" t="s">
        <v>57</v>
      </c>
      <c r="E1013" s="40" t="s">
        <v>1008</v>
      </c>
    </row>
    <row r="1014" spans="1:5" ht="63.75">
      <c r="A1014" t="s">
        <v>59</v>
      </c>
      <c r="E1014" s="39" t="s">
        <v>674</v>
      </c>
    </row>
    <row r="1015" spans="1:16" ht="12.75">
      <c r="A1015" t="s">
        <v>50</v>
      </c>
      <c s="34" t="s">
        <v>3786</v>
      </c>
      <c s="34" t="s">
        <v>5903</v>
      </c>
      <c s="35" t="s">
        <v>5</v>
      </c>
      <c s="6" t="s">
        <v>5760</v>
      </c>
      <c s="36" t="s">
        <v>110</v>
      </c>
      <c s="37">
        <v>1</v>
      </c>
      <c s="36">
        <v>0</v>
      </c>
      <c s="36">
        <f>ROUND(G1015*H1015,6)</f>
      </c>
      <c r="L1015" s="38">
        <v>0</v>
      </c>
      <c s="32">
        <f>ROUND(ROUND(L1015,2)*ROUND(G1015,3),2)</f>
      </c>
      <c s="36" t="s">
        <v>55</v>
      </c>
      <c>
        <f>(M1015*21)/100</f>
      </c>
      <c t="s">
        <v>28</v>
      </c>
    </row>
    <row r="1016" spans="1:5" ht="12.75">
      <c r="A1016" s="35" t="s">
        <v>56</v>
      </c>
      <c r="E1016" s="39" t="s">
        <v>5760</v>
      </c>
    </row>
    <row r="1017" spans="1:5" ht="12.75">
      <c r="A1017" s="35" t="s">
        <v>57</v>
      </c>
      <c r="E1017" s="40" t="s">
        <v>58</v>
      </c>
    </row>
    <row r="1018" spans="1:5" ht="63.75">
      <c r="A1018" t="s">
        <v>59</v>
      </c>
      <c r="E1018" s="39" t="s">
        <v>674</v>
      </c>
    </row>
    <row r="1019" spans="1:16" ht="25.5">
      <c r="A1019" t="s">
        <v>50</v>
      </c>
      <c s="34" t="s">
        <v>3789</v>
      </c>
      <c s="34" t="s">
        <v>5904</v>
      </c>
      <c s="35" t="s">
        <v>5</v>
      </c>
      <c s="6" t="s">
        <v>5717</v>
      </c>
      <c s="36" t="s">
        <v>110</v>
      </c>
      <c s="37">
        <v>1</v>
      </c>
      <c s="36">
        <v>0</v>
      </c>
      <c s="36">
        <f>ROUND(G1019*H1019,6)</f>
      </c>
      <c r="L1019" s="38">
        <v>0</v>
      </c>
      <c s="32">
        <f>ROUND(ROUND(L1019,2)*ROUND(G1019,3),2)</f>
      </c>
      <c s="36" t="s">
        <v>55</v>
      </c>
      <c>
        <f>(M1019*21)/100</f>
      </c>
      <c t="s">
        <v>28</v>
      </c>
    </row>
    <row r="1020" spans="1:5" ht="25.5">
      <c r="A1020" s="35" t="s">
        <v>56</v>
      </c>
      <c r="E1020" s="39" t="s">
        <v>5717</v>
      </c>
    </row>
    <row r="1021" spans="1:5" ht="12.75">
      <c r="A1021" s="35" t="s">
        <v>57</v>
      </c>
      <c r="E1021" s="40" t="s">
        <v>58</v>
      </c>
    </row>
    <row r="1022" spans="1:5" ht="12.75">
      <c r="A1022" t="s">
        <v>59</v>
      </c>
      <c r="E1022" s="39" t="s">
        <v>5</v>
      </c>
    </row>
    <row r="1023" spans="1:13" ht="12.75">
      <c r="A1023" t="s">
        <v>47</v>
      </c>
      <c r="C1023" s="31" t="s">
        <v>5905</v>
      </c>
      <c r="E1023" s="33" t="s">
        <v>5906</v>
      </c>
      <c r="J1023" s="32">
        <f>0</f>
      </c>
      <c s="32">
        <f>0</f>
      </c>
      <c s="32">
        <f>0+L1024+L1028+L1032+L1036+L1040+L1044+L1048+L1052+L1056+L1060</f>
      </c>
      <c s="32">
        <f>0+M1024+M1028+M1032+M1036+M1040+M1044+M1048+M1052+M1056+M1060</f>
      </c>
    </row>
    <row r="1024" spans="1:16" ht="25.5">
      <c r="A1024" t="s">
        <v>50</v>
      </c>
      <c s="34" t="s">
        <v>3793</v>
      </c>
      <c s="34" t="s">
        <v>5907</v>
      </c>
      <c s="35" t="s">
        <v>5</v>
      </c>
      <c s="6" t="s">
        <v>5908</v>
      </c>
      <c s="36" t="s">
        <v>110</v>
      </c>
      <c s="37">
        <v>1</v>
      </c>
      <c s="36">
        <v>0</v>
      </c>
      <c s="36">
        <f>ROUND(G1024*H1024,6)</f>
      </c>
      <c r="L1024" s="38">
        <v>0</v>
      </c>
      <c s="32">
        <f>ROUND(ROUND(L1024,2)*ROUND(G1024,3),2)</f>
      </c>
      <c s="36" t="s">
        <v>55</v>
      </c>
      <c>
        <f>(M1024*21)/100</f>
      </c>
      <c t="s">
        <v>28</v>
      </c>
    </row>
    <row r="1025" spans="1:5" ht="51">
      <c r="A1025" s="35" t="s">
        <v>56</v>
      </c>
      <c r="E1025" s="39" t="s">
        <v>5909</v>
      </c>
    </row>
    <row r="1026" spans="1:5" ht="12.75">
      <c r="A1026" s="35" t="s">
        <v>57</v>
      </c>
      <c r="E1026" s="40" t="s">
        <v>58</v>
      </c>
    </row>
    <row r="1027" spans="1:5" ht="12.75">
      <c r="A1027" t="s">
        <v>59</v>
      </c>
      <c r="E1027" s="39" t="s">
        <v>5</v>
      </c>
    </row>
    <row r="1028" spans="1:16" ht="12.75">
      <c r="A1028" t="s">
        <v>50</v>
      </c>
      <c s="34" t="s">
        <v>3796</v>
      </c>
      <c s="34" t="s">
        <v>5910</v>
      </c>
      <c s="35" t="s">
        <v>5</v>
      </c>
      <c s="6" t="s">
        <v>5825</v>
      </c>
      <c s="36" t="s">
        <v>110</v>
      </c>
      <c s="37">
        <v>1</v>
      </c>
      <c s="36">
        <v>0</v>
      </c>
      <c s="36">
        <f>ROUND(G1028*H1028,6)</f>
      </c>
      <c r="L1028" s="38">
        <v>0</v>
      </c>
      <c s="32">
        <f>ROUND(ROUND(L1028,2)*ROUND(G1028,3),2)</f>
      </c>
      <c s="36" t="s">
        <v>55</v>
      </c>
      <c>
        <f>(M1028*21)/100</f>
      </c>
      <c t="s">
        <v>28</v>
      </c>
    </row>
    <row r="1029" spans="1:5" ht="12.75">
      <c r="A1029" s="35" t="s">
        <v>56</v>
      </c>
      <c r="E1029" s="39" t="s">
        <v>5825</v>
      </c>
    </row>
    <row r="1030" spans="1:5" ht="12.75">
      <c r="A1030" s="35" t="s">
        <v>57</v>
      </c>
      <c r="E1030" s="40" t="s">
        <v>58</v>
      </c>
    </row>
    <row r="1031" spans="1:5" ht="12.75">
      <c r="A1031" t="s">
        <v>59</v>
      </c>
      <c r="E1031" s="39" t="s">
        <v>5</v>
      </c>
    </row>
    <row r="1032" spans="1:16" ht="12.75">
      <c r="A1032" t="s">
        <v>50</v>
      </c>
      <c s="34" t="s">
        <v>3799</v>
      </c>
      <c s="34" t="s">
        <v>5911</v>
      </c>
      <c s="35" t="s">
        <v>5</v>
      </c>
      <c s="6" t="s">
        <v>5912</v>
      </c>
      <c s="36" t="s">
        <v>110</v>
      </c>
      <c s="37">
        <v>1</v>
      </c>
      <c s="36">
        <v>0</v>
      </c>
      <c s="36">
        <f>ROUND(G1032*H1032,6)</f>
      </c>
      <c r="L1032" s="38">
        <v>0</v>
      </c>
      <c s="32">
        <f>ROUND(ROUND(L1032,2)*ROUND(G1032,3),2)</f>
      </c>
      <c s="36" t="s">
        <v>55</v>
      </c>
      <c>
        <f>(M1032*21)/100</f>
      </c>
      <c t="s">
        <v>28</v>
      </c>
    </row>
    <row r="1033" spans="1:5" ht="12.75">
      <c r="A1033" s="35" t="s">
        <v>56</v>
      </c>
      <c r="E1033" s="39" t="s">
        <v>5912</v>
      </c>
    </row>
    <row r="1034" spans="1:5" ht="12.75">
      <c r="A1034" s="35" t="s">
        <v>57</v>
      </c>
      <c r="E1034" s="40" t="s">
        <v>58</v>
      </c>
    </row>
    <row r="1035" spans="1:5" ht="63.75">
      <c r="A1035" t="s">
        <v>59</v>
      </c>
      <c r="E1035" s="39" t="s">
        <v>674</v>
      </c>
    </row>
    <row r="1036" spans="1:16" ht="12.75">
      <c r="A1036" t="s">
        <v>50</v>
      </c>
      <c s="34" t="s">
        <v>3802</v>
      </c>
      <c s="34" t="s">
        <v>5913</v>
      </c>
      <c s="35" t="s">
        <v>5</v>
      </c>
      <c s="6" t="s">
        <v>5817</v>
      </c>
      <c s="36" t="s">
        <v>110</v>
      </c>
      <c s="37">
        <v>5</v>
      </c>
      <c s="36">
        <v>0</v>
      </c>
      <c s="36">
        <f>ROUND(G1036*H1036,6)</f>
      </c>
      <c r="L1036" s="38">
        <v>0</v>
      </c>
      <c s="32">
        <f>ROUND(ROUND(L1036,2)*ROUND(G1036,3),2)</f>
      </c>
      <c s="36" t="s">
        <v>55</v>
      </c>
      <c>
        <f>(M1036*21)/100</f>
      </c>
      <c t="s">
        <v>28</v>
      </c>
    </row>
    <row r="1037" spans="1:5" ht="12.75">
      <c r="A1037" s="35" t="s">
        <v>56</v>
      </c>
      <c r="E1037" s="39" t="s">
        <v>5817</v>
      </c>
    </row>
    <row r="1038" spans="1:5" ht="12.75">
      <c r="A1038" s="35" t="s">
        <v>57</v>
      </c>
      <c r="E1038" s="40" t="s">
        <v>220</v>
      </c>
    </row>
    <row r="1039" spans="1:5" ht="63.75">
      <c r="A1039" t="s">
        <v>59</v>
      </c>
      <c r="E1039" s="39" t="s">
        <v>674</v>
      </c>
    </row>
    <row r="1040" spans="1:16" ht="12.75">
      <c r="A1040" t="s">
        <v>50</v>
      </c>
      <c s="34" t="s">
        <v>3805</v>
      </c>
      <c s="34" t="s">
        <v>5914</v>
      </c>
      <c s="35" t="s">
        <v>5</v>
      </c>
      <c s="6" t="s">
        <v>5915</v>
      </c>
      <c s="36" t="s">
        <v>110</v>
      </c>
      <c s="37">
        <v>1</v>
      </c>
      <c s="36">
        <v>0</v>
      </c>
      <c s="36">
        <f>ROUND(G1040*H1040,6)</f>
      </c>
      <c r="L1040" s="38">
        <v>0</v>
      </c>
      <c s="32">
        <f>ROUND(ROUND(L1040,2)*ROUND(G1040,3),2)</f>
      </c>
      <c s="36" t="s">
        <v>55</v>
      </c>
      <c>
        <f>(M1040*21)/100</f>
      </c>
      <c t="s">
        <v>28</v>
      </c>
    </row>
    <row r="1041" spans="1:5" ht="12.75">
      <c r="A1041" s="35" t="s">
        <v>56</v>
      </c>
      <c r="E1041" s="39" t="s">
        <v>5915</v>
      </c>
    </row>
    <row r="1042" spans="1:5" ht="12.75">
      <c r="A1042" s="35" t="s">
        <v>57</v>
      </c>
      <c r="E1042" s="40" t="s">
        <v>58</v>
      </c>
    </row>
    <row r="1043" spans="1:5" ht="12.75">
      <c r="A1043" t="s">
        <v>59</v>
      </c>
      <c r="E1043" s="39" t="s">
        <v>5</v>
      </c>
    </row>
    <row r="1044" spans="1:16" ht="12.75">
      <c r="A1044" t="s">
        <v>50</v>
      </c>
      <c s="34" t="s">
        <v>3808</v>
      </c>
      <c s="34" t="s">
        <v>5916</v>
      </c>
      <c s="35" t="s">
        <v>5</v>
      </c>
      <c s="6" t="s">
        <v>5917</v>
      </c>
      <c s="36" t="s">
        <v>1327</v>
      </c>
      <c s="37">
        <v>1</v>
      </c>
      <c s="36">
        <v>0.0004</v>
      </c>
      <c s="36">
        <f>ROUND(G1044*H1044,6)</f>
      </c>
      <c r="L1044" s="38">
        <v>0</v>
      </c>
      <c s="32">
        <f>ROUND(ROUND(L1044,2)*ROUND(G1044,3),2)</f>
      </c>
      <c s="36" t="s">
        <v>294</v>
      </c>
      <c>
        <f>(M1044*21)/100</f>
      </c>
      <c t="s">
        <v>28</v>
      </c>
    </row>
    <row r="1045" spans="1:5" ht="12.75">
      <c r="A1045" s="35" t="s">
        <v>56</v>
      </c>
      <c r="E1045" s="39" t="s">
        <v>5917</v>
      </c>
    </row>
    <row r="1046" spans="1:5" ht="12.75">
      <c r="A1046" s="35" t="s">
        <v>57</v>
      </c>
      <c r="E1046" s="40" t="s">
        <v>58</v>
      </c>
    </row>
    <row r="1047" spans="1:5" ht="12.75">
      <c r="A1047" t="s">
        <v>59</v>
      </c>
      <c r="E1047" s="39" t="s">
        <v>5</v>
      </c>
    </row>
    <row r="1048" spans="1:16" ht="12.75">
      <c r="A1048" t="s">
        <v>50</v>
      </c>
      <c s="34" t="s">
        <v>3812</v>
      </c>
      <c s="34" t="s">
        <v>5918</v>
      </c>
      <c s="35" t="s">
        <v>5</v>
      </c>
      <c s="6" t="s">
        <v>5919</v>
      </c>
      <c s="36" t="s">
        <v>110</v>
      </c>
      <c s="37">
        <v>1</v>
      </c>
      <c s="36">
        <v>0</v>
      </c>
      <c s="36">
        <f>ROUND(G1048*H1048,6)</f>
      </c>
      <c r="L1048" s="38">
        <v>0</v>
      </c>
      <c s="32">
        <f>ROUND(ROUND(L1048,2)*ROUND(G1048,3),2)</f>
      </c>
      <c s="36" t="s">
        <v>55</v>
      </c>
      <c>
        <f>(M1048*21)/100</f>
      </c>
      <c t="s">
        <v>28</v>
      </c>
    </row>
    <row r="1049" spans="1:5" ht="12.75">
      <c r="A1049" s="35" t="s">
        <v>56</v>
      </c>
      <c r="E1049" s="39" t="s">
        <v>5919</v>
      </c>
    </row>
    <row r="1050" spans="1:5" ht="12.75">
      <c r="A1050" s="35" t="s">
        <v>57</v>
      </c>
      <c r="E1050" s="40" t="s">
        <v>58</v>
      </c>
    </row>
    <row r="1051" spans="1:5" ht="63.75">
      <c r="A1051" t="s">
        <v>59</v>
      </c>
      <c r="E1051" s="39" t="s">
        <v>674</v>
      </c>
    </row>
    <row r="1052" spans="1:16" ht="12.75">
      <c r="A1052" t="s">
        <v>50</v>
      </c>
      <c s="34" t="s">
        <v>3816</v>
      </c>
      <c s="34" t="s">
        <v>5920</v>
      </c>
      <c s="35" t="s">
        <v>5</v>
      </c>
      <c s="6" t="s">
        <v>5921</v>
      </c>
      <c s="36" t="s">
        <v>1327</v>
      </c>
      <c s="37">
        <v>1</v>
      </c>
      <c s="36">
        <v>0.0004</v>
      </c>
      <c s="36">
        <f>ROUND(G1052*H1052,6)</f>
      </c>
      <c r="L1052" s="38">
        <v>0</v>
      </c>
      <c s="32">
        <f>ROUND(ROUND(L1052,2)*ROUND(G1052,3),2)</f>
      </c>
      <c s="36" t="s">
        <v>294</v>
      </c>
      <c>
        <f>(M1052*21)/100</f>
      </c>
      <c t="s">
        <v>28</v>
      </c>
    </row>
    <row r="1053" spans="1:5" ht="12.75">
      <c r="A1053" s="35" t="s">
        <v>56</v>
      </c>
      <c r="E1053" s="39" t="s">
        <v>5921</v>
      </c>
    </row>
    <row r="1054" spans="1:5" ht="12.75">
      <c r="A1054" s="35" t="s">
        <v>57</v>
      </c>
      <c r="E1054" s="40" t="s">
        <v>58</v>
      </c>
    </row>
    <row r="1055" spans="1:5" ht="12.75">
      <c r="A1055" t="s">
        <v>59</v>
      </c>
      <c r="E1055" s="39" t="s">
        <v>5</v>
      </c>
    </row>
    <row r="1056" spans="1:16" ht="12.75">
      <c r="A1056" t="s">
        <v>50</v>
      </c>
      <c s="34" t="s">
        <v>3819</v>
      </c>
      <c s="34" t="s">
        <v>5922</v>
      </c>
      <c s="35" t="s">
        <v>5</v>
      </c>
      <c s="6" t="s">
        <v>5760</v>
      </c>
      <c s="36" t="s">
        <v>110</v>
      </c>
      <c s="37">
        <v>1</v>
      </c>
      <c s="36">
        <v>0</v>
      </c>
      <c s="36">
        <f>ROUND(G1056*H1056,6)</f>
      </c>
      <c r="L1056" s="38">
        <v>0</v>
      </c>
      <c s="32">
        <f>ROUND(ROUND(L1056,2)*ROUND(G1056,3),2)</f>
      </c>
      <c s="36" t="s">
        <v>55</v>
      </c>
      <c>
        <f>(M1056*21)/100</f>
      </c>
      <c t="s">
        <v>28</v>
      </c>
    </row>
    <row r="1057" spans="1:5" ht="12.75">
      <c r="A1057" s="35" t="s">
        <v>56</v>
      </c>
      <c r="E1057" s="39" t="s">
        <v>5760</v>
      </c>
    </row>
    <row r="1058" spans="1:5" ht="12.75">
      <c r="A1058" s="35" t="s">
        <v>57</v>
      </c>
      <c r="E1058" s="40" t="s">
        <v>58</v>
      </c>
    </row>
    <row r="1059" spans="1:5" ht="63.75">
      <c r="A1059" t="s">
        <v>59</v>
      </c>
      <c r="E1059" s="39" t="s">
        <v>674</v>
      </c>
    </row>
    <row r="1060" spans="1:16" ht="25.5">
      <c r="A1060" t="s">
        <v>50</v>
      </c>
      <c s="34" t="s">
        <v>3824</v>
      </c>
      <c s="34" t="s">
        <v>5923</v>
      </c>
      <c s="35" t="s">
        <v>5</v>
      </c>
      <c s="6" t="s">
        <v>5717</v>
      </c>
      <c s="36" t="s">
        <v>110</v>
      </c>
      <c s="37">
        <v>1</v>
      </c>
      <c s="36">
        <v>0</v>
      </c>
      <c s="36">
        <f>ROUND(G1060*H1060,6)</f>
      </c>
      <c r="L1060" s="38">
        <v>0</v>
      </c>
      <c s="32">
        <f>ROUND(ROUND(L1060,2)*ROUND(G1060,3),2)</f>
      </c>
      <c s="36" t="s">
        <v>55</v>
      </c>
      <c>
        <f>(M1060*21)/100</f>
      </c>
      <c t="s">
        <v>28</v>
      </c>
    </row>
    <row r="1061" spans="1:5" ht="25.5">
      <c r="A1061" s="35" t="s">
        <v>56</v>
      </c>
      <c r="E1061" s="39" t="s">
        <v>5717</v>
      </c>
    </row>
    <row r="1062" spans="1:5" ht="12.75">
      <c r="A1062" s="35" t="s">
        <v>57</v>
      </c>
      <c r="E1062" s="40" t="s">
        <v>58</v>
      </c>
    </row>
    <row r="1063" spans="1:5" ht="12.75">
      <c r="A1063" t="s">
        <v>59</v>
      </c>
      <c r="E1063" s="39" t="s">
        <v>5</v>
      </c>
    </row>
    <row r="1064" spans="1:13" ht="12.75">
      <c r="A1064" t="s">
        <v>47</v>
      </c>
      <c r="C1064" s="31" t="s">
        <v>5924</v>
      </c>
      <c r="E1064" s="33" t="s">
        <v>5925</v>
      </c>
      <c r="J1064" s="32">
        <f>0</f>
      </c>
      <c s="32">
        <f>0</f>
      </c>
      <c s="32">
        <f>0+L1065+L1069+L1073+L1077+L1081+L1085+L1089+L1093+L1097+L1101+L1105+L1109+L1113+L1117+L1121+L1125+L1129+L1133+L1137+L1141+L1145+L1149+L1153+L1157+L1161+L1165+L1169+L1173+L1177+L1181+L1185+L1189+L1193+L1197+L1201</f>
      </c>
      <c s="32">
        <f>0+M1065+M1069+M1073+M1077+M1081+M1085+M1089+M1093+M1097+M1101+M1105+M1109+M1113+M1117+M1121+M1125+M1129+M1133+M1137+M1141+M1145+M1149+M1153+M1157+M1161+M1165+M1169+M1173+M1177+M1181+M1185+M1189+M1193+M1197+M1201</f>
      </c>
    </row>
    <row r="1065" spans="1:16" ht="25.5">
      <c r="A1065" t="s">
        <v>50</v>
      </c>
      <c s="34" t="s">
        <v>3827</v>
      </c>
      <c s="34" t="s">
        <v>5926</v>
      </c>
      <c s="35" t="s">
        <v>5</v>
      </c>
      <c s="6" t="s">
        <v>5927</v>
      </c>
      <c s="36" t="s">
        <v>101</v>
      </c>
      <c s="37">
        <v>20</v>
      </c>
      <c s="36">
        <v>0</v>
      </c>
      <c s="36">
        <f>ROUND(G1065*H1065,6)</f>
      </c>
      <c r="L1065" s="38">
        <v>0</v>
      </c>
      <c s="32">
        <f>ROUND(ROUND(L1065,2)*ROUND(G1065,3),2)</f>
      </c>
      <c s="36" t="s">
        <v>55</v>
      </c>
      <c>
        <f>(M1065*21)/100</f>
      </c>
      <c t="s">
        <v>28</v>
      </c>
    </row>
    <row r="1066" spans="1:5" ht="25.5">
      <c r="A1066" s="35" t="s">
        <v>56</v>
      </c>
      <c r="E1066" s="39" t="s">
        <v>5927</v>
      </c>
    </row>
    <row r="1067" spans="1:5" ht="12.75">
      <c r="A1067" s="35" t="s">
        <v>57</v>
      </c>
      <c r="E1067" s="40" t="s">
        <v>103</v>
      </c>
    </row>
    <row r="1068" spans="1:5" ht="178.5">
      <c r="A1068" t="s">
        <v>59</v>
      </c>
      <c r="E1068" s="39" t="s">
        <v>5928</v>
      </c>
    </row>
    <row r="1069" spans="1:16" ht="12.75">
      <c r="A1069" t="s">
        <v>50</v>
      </c>
      <c s="34" t="s">
        <v>3830</v>
      </c>
      <c s="34" t="s">
        <v>5929</v>
      </c>
      <c s="35" t="s">
        <v>5</v>
      </c>
      <c s="6" t="s">
        <v>5930</v>
      </c>
      <c s="36" t="s">
        <v>110</v>
      </c>
      <c s="37">
        <v>1</v>
      </c>
      <c s="36">
        <v>0</v>
      </c>
      <c s="36">
        <f>ROUND(G1069*H1069,6)</f>
      </c>
      <c r="L1069" s="38">
        <v>0</v>
      </c>
      <c s="32">
        <f>ROUND(ROUND(L1069,2)*ROUND(G1069,3),2)</f>
      </c>
      <c s="36" t="s">
        <v>55</v>
      </c>
      <c>
        <f>(M1069*21)/100</f>
      </c>
      <c t="s">
        <v>28</v>
      </c>
    </row>
    <row r="1070" spans="1:5" ht="12.75">
      <c r="A1070" s="35" t="s">
        <v>56</v>
      </c>
      <c r="E1070" s="39" t="s">
        <v>5930</v>
      </c>
    </row>
    <row r="1071" spans="1:5" ht="12.75">
      <c r="A1071" s="35" t="s">
        <v>57</v>
      </c>
      <c r="E1071" s="40" t="s">
        <v>58</v>
      </c>
    </row>
    <row r="1072" spans="1:5" ht="102">
      <c r="A1072" t="s">
        <v>59</v>
      </c>
      <c r="E1072" s="39" t="s">
        <v>5931</v>
      </c>
    </row>
    <row r="1073" spans="1:16" ht="12.75">
      <c r="A1073" t="s">
        <v>50</v>
      </c>
      <c s="34" t="s">
        <v>3834</v>
      </c>
      <c s="34" t="s">
        <v>5932</v>
      </c>
      <c s="35" t="s">
        <v>5</v>
      </c>
      <c s="6" t="s">
        <v>5933</v>
      </c>
      <c s="36" t="s">
        <v>110</v>
      </c>
      <c s="37">
        <v>1</v>
      </c>
      <c s="36">
        <v>0</v>
      </c>
      <c s="36">
        <f>ROUND(G1073*H1073,6)</f>
      </c>
      <c r="L1073" s="38">
        <v>0</v>
      </c>
      <c s="32">
        <f>ROUND(ROUND(L1073,2)*ROUND(G1073,3),2)</f>
      </c>
      <c s="36" t="s">
        <v>55</v>
      </c>
      <c>
        <f>(M1073*21)/100</f>
      </c>
      <c t="s">
        <v>28</v>
      </c>
    </row>
    <row r="1074" spans="1:5" ht="12.75">
      <c r="A1074" s="35" t="s">
        <v>56</v>
      </c>
      <c r="E1074" s="39" t="s">
        <v>5933</v>
      </c>
    </row>
    <row r="1075" spans="1:5" ht="12.75">
      <c r="A1075" s="35" t="s">
        <v>57</v>
      </c>
      <c r="E1075" s="40" t="s">
        <v>58</v>
      </c>
    </row>
    <row r="1076" spans="1:5" ht="102">
      <c r="A1076" t="s">
        <v>59</v>
      </c>
      <c r="E1076" s="39" t="s">
        <v>5931</v>
      </c>
    </row>
    <row r="1077" spans="1:16" ht="12.75">
      <c r="A1077" t="s">
        <v>50</v>
      </c>
      <c s="34" t="s">
        <v>3838</v>
      </c>
      <c s="34" t="s">
        <v>5934</v>
      </c>
      <c s="35" t="s">
        <v>5</v>
      </c>
      <c s="6" t="s">
        <v>5935</v>
      </c>
      <c s="36" t="s">
        <v>267</v>
      </c>
      <c s="37">
        <v>355.35</v>
      </c>
      <c s="36">
        <v>0</v>
      </c>
      <c s="36">
        <f>ROUND(G1077*H1077,6)</f>
      </c>
      <c r="L1077" s="38">
        <v>0</v>
      </c>
      <c s="32">
        <f>ROUND(ROUND(L1077,2)*ROUND(G1077,3),2)</f>
      </c>
      <c s="36" t="s">
        <v>55</v>
      </c>
      <c>
        <f>(M1077*21)/100</f>
      </c>
      <c t="s">
        <v>28</v>
      </c>
    </row>
    <row r="1078" spans="1:5" ht="12.75">
      <c r="A1078" s="35" t="s">
        <v>56</v>
      </c>
      <c r="E1078" s="39" t="s">
        <v>5935</v>
      </c>
    </row>
    <row r="1079" spans="1:5" ht="12.75">
      <c r="A1079" s="35" t="s">
        <v>57</v>
      </c>
      <c r="E1079" s="40" t="s">
        <v>5936</v>
      </c>
    </row>
    <row r="1080" spans="1:5" ht="63.75">
      <c r="A1080" t="s">
        <v>59</v>
      </c>
      <c r="E1080" s="39" t="s">
        <v>5937</v>
      </c>
    </row>
    <row r="1081" spans="1:16" ht="12.75">
      <c r="A1081" t="s">
        <v>50</v>
      </c>
      <c s="34" t="s">
        <v>3841</v>
      </c>
      <c s="34" t="s">
        <v>5938</v>
      </c>
      <c s="35" t="s">
        <v>5</v>
      </c>
      <c s="6" t="s">
        <v>5939</v>
      </c>
      <c s="36" t="s">
        <v>1143</v>
      </c>
      <c s="37">
        <v>159.908</v>
      </c>
      <c s="36">
        <v>0.001</v>
      </c>
      <c s="36">
        <f>ROUND(G1081*H1081,6)</f>
      </c>
      <c r="L1081" s="38">
        <v>0</v>
      </c>
      <c s="32">
        <f>ROUND(ROUND(L1081,2)*ROUND(G1081,3),2)</f>
      </c>
      <c s="36" t="s">
        <v>294</v>
      </c>
      <c>
        <f>(M1081*21)/100</f>
      </c>
      <c t="s">
        <v>28</v>
      </c>
    </row>
    <row r="1082" spans="1:5" ht="12.75">
      <c r="A1082" s="35" t="s">
        <v>56</v>
      </c>
      <c r="E1082" s="39" t="s">
        <v>5939</v>
      </c>
    </row>
    <row r="1083" spans="1:5" ht="12.75">
      <c r="A1083" s="35" t="s">
        <v>57</v>
      </c>
      <c r="E1083" s="40" t="s">
        <v>5940</v>
      </c>
    </row>
    <row r="1084" spans="1:5" ht="12.75">
      <c r="A1084" t="s">
        <v>59</v>
      </c>
      <c r="E1084" s="39" t="s">
        <v>5</v>
      </c>
    </row>
    <row r="1085" spans="1:16" ht="25.5">
      <c r="A1085" t="s">
        <v>50</v>
      </c>
      <c s="34" t="s">
        <v>3844</v>
      </c>
      <c s="34" t="s">
        <v>5941</v>
      </c>
      <c s="35" t="s">
        <v>5</v>
      </c>
      <c s="6" t="s">
        <v>5942</v>
      </c>
      <c s="36" t="s">
        <v>267</v>
      </c>
      <c s="37">
        <v>143.75</v>
      </c>
      <c s="36">
        <v>0</v>
      </c>
      <c s="36">
        <f>ROUND(G1085*H1085,6)</f>
      </c>
      <c r="L1085" s="38">
        <v>0</v>
      </c>
      <c s="32">
        <f>ROUND(ROUND(L1085,2)*ROUND(G1085,3),2)</f>
      </c>
      <c s="36" t="s">
        <v>55</v>
      </c>
      <c>
        <f>(M1085*21)/100</f>
      </c>
      <c t="s">
        <v>28</v>
      </c>
    </row>
    <row r="1086" spans="1:5" ht="25.5">
      <c r="A1086" s="35" t="s">
        <v>56</v>
      </c>
      <c r="E1086" s="39" t="s">
        <v>5942</v>
      </c>
    </row>
    <row r="1087" spans="1:5" ht="12.75">
      <c r="A1087" s="35" t="s">
        <v>57</v>
      </c>
      <c r="E1087" s="40" t="s">
        <v>5943</v>
      </c>
    </row>
    <row r="1088" spans="1:5" ht="63.75">
      <c r="A1088" t="s">
        <v>59</v>
      </c>
      <c r="E1088" s="39" t="s">
        <v>5944</v>
      </c>
    </row>
    <row r="1089" spans="1:16" ht="12.75">
      <c r="A1089" t="s">
        <v>50</v>
      </c>
      <c s="34" t="s">
        <v>3847</v>
      </c>
      <c s="34" t="s">
        <v>5938</v>
      </c>
      <c s="35" t="s">
        <v>62</v>
      </c>
      <c s="6" t="s">
        <v>5939</v>
      </c>
      <c s="36" t="s">
        <v>1143</v>
      </c>
      <c s="37">
        <v>64.553</v>
      </c>
      <c s="36">
        <v>0.001</v>
      </c>
      <c s="36">
        <f>ROUND(G1089*H1089,6)</f>
      </c>
      <c r="L1089" s="38">
        <v>0</v>
      </c>
      <c s="32">
        <f>ROUND(ROUND(L1089,2)*ROUND(G1089,3),2)</f>
      </c>
      <c s="36" t="s">
        <v>294</v>
      </c>
      <c>
        <f>(M1089*21)/100</f>
      </c>
      <c t="s">
        <v>28</v>
      </c>
    </row>
    <row r="1090" spans="1:5" ht="12.75">
      <c r="A1090" s="35" t="s">
        <v>56</v>
      </c>
      <c r="E1090" s="39" t="s">
        <v>5939</v>
      </c>
    </row>
    <row r="1091" spans="1:5" ht="12.75">
      <c r="A1091" s="35" t="s">
        <v>57</v>
      </c>
      <c r="E1091" s="40" t="s">
        <v>5945</v>
      </c>
    </row>
    <row r="1092" spans="1:5" ht="12.75">
      <c r="A1092" t="s">
        <v>59</v>
      </c>
      <c r="E1092" s="39" t="s">
        <v>5</v>
      </c>
    </row>
    <row r="1093" spans="1:16" ht="12.75">
      <c r="A1093" t="s">
        <v>50</v>
      </c>
      <c s="34" t="s">
        <v>3850</v>
      </c>
      <c s="34" t="s">
        <v>5946</v>
      </c>
      <c s="35" t="s">
        <v>5</v>
      </c>
      <c s="6" t="s">
        <v>5947</v>
      </c>
      <c s="36" t="s">
        <v>110</v>
      </c>
      <c s="37">
        <v>20</v>
      </c>
      <c s="36">
        <v>0</v>
      </c>
      <c s="36">
        <f>ROUND(G1093*H1093,6)</f>
      </c>
      <c r="L1093" s="38">
        <v>0</v>
      </c>
      <c s="32">
        <f>ROUND(ROUND(L1093,2)*ROUND(G1093,3),2)</f>
      </c>
      <c s="36" t="s">
        <v>55</v>
      </c>
      <c>
        <f>(M1093*21)/100</f>
      </c>
      <c t="s">
        <v>28</v>
      </c>
    </row>
    <row r="1094" spans="1:5" ht="12.75">
      <c r="A1094" s="35" t="s">
        <v>56</v>
      </c>
      <c r="E1094" s="39" t="s">
        <v>5947</v>
      </c>
    </row>
    <row r="1095" spans="1:5" ht="12.75">
      <c r="A1095" s="35" t="s">
        <v>57</v>
      </c>
      <c r="E1095" s="40" t="s">
        <v>103</v>
      </c>
    </row>
    <row r="1096" spans="1:5" ht="63.75">
      <c r="A1096" t="s">
        <v>59</v>
      </c>
      <c r="E1096" s="39" t="s">
        <v>5948</v>
      </c>
    </row>
    <row r="1097" spans="1:16" ht="12.75">
      <c r="A1097" t="s">
        <v>50</v>
      </c>
      <c s="34" t="s">
        <v>3853</v>
      </c>
      <c s="34" t="s">
        <v>5949</v>
      </c>
      <c s="35" t="s">
        <v>5</v>
      </c>
      <c s="6" t="s">
        <v>5950</v>
      </c>
      <c s="36" t="s">
        <v>1327</v>
      </c>
      <c s="37">
        <v>20</v>
      </c>
      <c s="36">
        <v>0.00015</v>
      </c>
      <c s="36">
        <f>ROUND(G1097*H1097,6)</f>
      </c>
      <c r="L1097" s="38">
        <v>0</v>
      </c>
      <c s="32">
        <f>ROUND(ROUND(L1097,2)*ROUND(G1097,3),2)</f>
      </c>
      <c s="36" t="s">
        <v>294</v>
      </c>
      <c>
        <f>(M1097*21)/100</f>
      </c>
      <c t="s">
        <v>28</v>
      </c>
    </row>
    <row r="1098" spans="1:5" ht="12.75">
      <c r="A1098" s="35" t="s">
        <v>56</v>
      </c>
      <c r="E1098" s="39" t="s">
        <v>5950</v>
      </c>
    </row>
    <row r="1099" spans="1:5" ht="12.75">
      <c r="A1099" s="35" t="s">
        <v>57</v>
      </c>
      <c r="E1099" s="40" t="s">
        <v>103</v>
      </c>
    </row>
    <row r="1100" spans="1:5" ht="12.75">
      <c r="A1100" t="s">
        <v>59</v>
      </c>
      <c r="E1100" s="39" t="s">
        <v>5</v>
      </c>
    </row>
    <row r="1101" spans="1:16" ht="12.75">
      <c r="A1101" t="s">
        <v>50</v>
      </c>
      <c s="34" t="s">
        <v>3856</v>
      </c>
      <c s="34" t="s">
        <v>5951</v>
      </c>
      <c s="35" t="s">
        <v>5</v>
      </c>
      <c s="6" t="s">
        <v>5952</v>
      </c>
      <c s="36" t="s">
        <v>110</v>
      </c>
      <c s="37">
        <v>25</v>
      </c>
      <c s="36">
        <v>0</v>
      </c>
      <c s="36">
        <f>ROUND(G1101*H1101,6)</f>
      </c>
      <c r="L1101" s="38">
        <v>0</v>
      </c>
      <c s="32">
        <f>ROUND(ROUND(L1101,2)*ROUND(G1101,3),2)</f>
      </c>
      <c s="36" t="s">
        <v>55</v>
      </c>
      <c>
        <f>(M1101*21)/100</f>
      </c>
      <c t="s">
        <v>28</v>
      </c>
    </row>
    <row r="1102" spans="1:5" ht="12.75">
      <c r="A1102" s="35" t="s">
        <v>56</v>
      </c>
      <c r="E1102" s="39" t="s">
        <v>5952</v>
      </c>
    </row>
    <row r="1103" spans="1:5" ht="12.75">
      <c r="A1103" s="35" t="s">
        <v>57</v>
      </c>
      <c r="E1103" s="40" t="s">
        <v>509</v>
      </c>
    </row>
    <row r="1104" spans="1:5" ht="63.75">
      <c r="A1104" t="s">
        <v>59</v>
      </c>
      <c r="E1104" s="39" t="s">
        <v>5948</v>
      </c>
    </row>
    <row r="1105" spans="1:16" ht="12.75">
      <c r="A1105" t="s">
        <v>50</v>
      </c>
      <c s="34" t="s">
        <v>3860</v>
      </c>
      <c s="34" t="s">
        <v>5953</v>
      </c>
      <c s="35" t="s">
        <v>5</v>
      </c>
      <c s="6" t="s">
        <v>5954</v>
      </c>
      <c s="36" t="s">
        <v>1327</v>
      </c>
      <c s="37">
        <v>25</v>
      </c>
      <c s="36">
        <v>0.00017</v>
      </c>
      <c s="36">
        <f>ROUND(G1105*H1105,6)</f>
      </c>
      <c r="L1105" s="38">
        <v>0</v>
      </c>
      <c s="32">
        <f>ROUND(ROUND(L1105,2)*ROUND(G1105,3),2)</f>
      </c>
      <c s="36" t="s">
        <v>294</v>
      </c>
      <c>
        <f>(M1105*21)/100</f>
      </c>
      <c t="s">
        <v>28</v>
      </c>
    </row>
    <row r="1106" spans="1:5" ht="12.75">
      <c r="A1106" s="35" t="s">
        <v>56</v>
      </c>
      <c r="E1106" s="39" t="s">
        <v>5954</v>
      </c>
    </row>
    <row r="1107" spans="1:5" ht="12.75">
      <c r="A1107" s="35" t="s">
        <v>57</v>
      </c>
      <c r="E1107" s="40" t="s">
        <v>509</v>
      </c>
    </row>
    <row r="1108" spans="1:5" ht="12.75">
      <c r="A1108" t="s">
        <v>59</v>
      </c>
      <c r="E1108" s="39" t="s">
        <v>5</v>
      </c>
    </row>
    <row r="1109" spans="1:16" ht="12.75">
      <c r="A1109" t="s">
        <v>50</v>
      </c>
      <c s="34" t="s">
        <v>3863</v>
      </c>
      <c s="34" t="s">
        <v>5955</v>
      </c>
      <c s="35" t="s">
        <v>5</v>
      </c>
      <c s="6" t="s">
        <v>5956</v>
      </c>
      <c s="36" t="s">
        <v>110</v>
      </c>
      <c s="37">
        <v>5</v>
      </c>
      <c s="36">
        <v>0</v>
      </c>
      <c s="36">
        <f>ROUND(G1109*H1109,6)</f>
      </c>
      <c r="L1109" s="38">
        <v>0</v>
      </c>
      <c s="32">
        <f>ROUND(ROUND(L1109,2)*ROUND(G1109,3),2)</f>
      </c>
      <c s="36" t="s">
        <v>55</v>
      </c>
      <c>
        <f>(M1109*21)/100</f>
      </c>
      <c t="s">
        <v>28</v>
      </c>
    </row>
    <row r="1110" spans="1:5" ht="12.75">
      <c r="A1110" s="35" t="s">
        <v>56</v>
      </c>
      <c r="E1110" s="39" t="s">
        <v>5956</v>
      </c>
    </row>
    <row r="1111" spans="1:5" ht="12.75">
      <c r="A1111" s="35" t="s">
        <v>57</v>
      </c>
      <c r="E1111" s="40" t="s">
        <v>220</v>
      </c>
    </row>
    <row r="1112" spans="1:5" ht="63.75">
      <c r="A1112" t="s">
        <v>59</v>
      </c>
      <c r="E1112" s="39" t="s">
        <v>5948</v>
      </c>
    </row>
    <row r="1113" spans="1:16" ht="12.75">
      <c r="A1113" t="s">
        <v>50</v>
      </c>
      <c s="34" t="s">
        <v>3866</v>
      </c>
      <c s="34" t="s">
        <v>5957</v>
      </c>
      <c s="35" t="s">
        <v>5</v>
      </c>
      <c s="6" t="s">
        <v>5958</v>
      </c>
      <c s="36" t="s">
        <v>1327</v>
      </c>
      <c s="37">
        <v>5</v>
      </c>
      <c s="36">
        <v>0.00023</v>
      </c>
      <c s="36">
        <f>ROUND(G1113*H1113,6)</f>
      </c>
      <c r="L1113" s="38">
        <v>0</v>
      </c>
      <c s="32">
        <f>ROUND(ROUND(L1113,2)*ROUND(G1113,3),2)</f>
      </c>
      <c s="36" t="s">
        <v>294</v>
      </c>
      <c>
        <f>(M1113*21)/100</f>
      </c>
      <c t="s">
        <v>28</v>
      </c>
    </row>
    <row r="1114" spans="1:5" ht="12.75">
      <c r="A1114" s="35" t="s">
        <v>56</v>
      </c>
      <c r="E1114" s="39" t="s">
        <v>5958</v>
      </c>
    </row>
    <row r="1115" spans="1:5" ht="12.75">
      <c r="A1115" s="35" t="s">
        <v>57</v>
      </c>
      <c r="E1115" s="40" t="s">
        <v>220</v>
      </c>
    </row>
    <row r="1116" spans="1:5" ht="12.75">
      <c r="A1116" t="s">
        <v>59</v>
      </c>
      <c r="E1116" s="39" t="s">
        <v>5</v>
      </c>
    </row>
    <row r="1117" spans="1:16" ht="12.75">
      <c r="A1117" t="s">
        <v>50</v>
      </c>
      <c s="34" t="s">
        <v>3869</v>
      </c>
      <c s="34" t="s">
        <v>5959</v>
      </c>
      <c s="35" t="s">
        <v>5</v>
      </c>
      <c s="6" t="s">
        <v>5960</v>
      </c>
      <c s="36" t="s">
        <v>110</v>
      </c>
      <c s="37">
        <v>135</v>
      </c>
      <c s="36">
        <v>0</v>
      </c>
      <c s="36">
        <f>ROUND(G1117*H1117,6)</f>
      </c>
      <c r="L1117" s="38">
        <v>0</v>
      </c>
      <c s="32">
        <f>ROUND(ROUND(L1117,2)*ROUND(G1117,3),2)</f>
      </c>
      <c s="36" t="s">
        <v>55</v>
      </c>
      <c>
        <f>(M1117*21)/100</f>
      </c>
      <c t="s">
        <v>28</v>
      </c>
    </row>
    <row r="1118" spans="1:5" ht="12.75">
      <c r="A1118" s="35" t="s">
        <v>56</v>
      </c>
      <c r="E1118" s="39" t="s">
        <v>5960</v>
      </c>
    </row>
    <row r="1119" spans="1:5" ht="12.75">
      <c r="A1119" s="35" t="s">
        <v>57</v>
      </c>
      <c r="E1119" s="40" t="s">
        <v>5961</v>
      </c>
    </row>
    <row r="1120" spans="1:5" ht="63.75">
      <c r="A1120" t="s">
        <v>59</v>
      </c>
      <c r="E1120" s="39" t="s">
        <v>5962</v>
      </c>
    </row>
    <row r="1121" spans="1:16" ht="12.75">
      <c r="A1121" t="s">
        <v>50</v>
      </c>
      <c s="34" t="s">
        <v>3872</v>
      </c>
      <c s="34" t="s">
        <v>5963</v>
      </c>
      <c s="35" t="s">
        <v>5</v>
      </c>
      <c s="6" t="s">
        <v>5964</v>
      </c>
      <c s="36" t="s">
        <v>1327</v>
      </c>
      <c s="37">
        <v>135</v>
      </c>
      <c s="36">
        <v>0.00015</v>
      </c>
      <c s="36">
        <f>ROUND(G1121*H1121,6)</f>
      </c>
      <c r="L1121" s="38">
        <v>0</v>
      </c>
      <c s="32">
        <f>ROUND(ROUND(L1121,2)*ROUND(G1121,3),2)</f>
      </c>
      <c s="36" t="s">
        <v>294</v>
      </c>
      <c>
        <f>(M1121*21)/100</f>
      </c>
      <c t="s">
        <v>28</v>
      </c>
    </row>
    <row r="1122" spans="1:5" ht="12.75">
      <c r="A1122" s="35" t="s">
        <v>56</v>
      </c>
      <c r="E1122" s="39" t="s">
        <v>5964</v>
      </c>
    </row>
    <row r="1123" spans="1:5" ht="12.75">
      <c r="A1123" s="35" t="s">
        <v>57</v>
      </c>
      <c r="E1123" s="40" t="s">
        <v>5961</v>
      </c>
    </row>
    <row r="1124" spans="1:5" ht="12.75">
      <c r="A1124" t="s">
        <v>59</v>
      </c>
      <c r="E1124" s="39" t="s">
        <v>5</v>
      </c>
    </row>
    <row r="1125" spans="1:16" ht="12.75">
      <c r="A1125" t="s">
        <v>50</v>
      </c>
      <c s="34" t="s">
        <v>3875</v>
      </c>
      <c s="34" t="s">
        <v>5965</v>
      </c>
      <c s="35" t="s">
        <v>5</v>
      </c>
      <c s="6" t="s">
        <v>5966</v>
      </c>
      <c s="36" t="s">
        <v>110</v>
      </c>
      <c s="37">
        <v>30</v>
      </c>
      <c s="36">
        <v>0</v>
      </c>
      <c s="36">
        <f>ROUND(G1125*H1125,6)</f>
      </c>
      <c r="L1125" s="38">
        <v>0</v>
      </c>
      <c s="32">
        <f>ROUND(ROUND(L1125,2)*ROUND(G1125,3),2)</f>
      </c>
      <c s="36" t="s">
        <v>55</v>
      </c>
      <c>
        <f>(M1125*21)/100</f>
      </c>
      <c t="s">
        <v>28</v>
      </c>
    </row>
    <row r="1126" spans="1:5" ht="12.75">
      <c r="A1126" s="35" t="s">
        <v>56</v>
      </c>
      <c r="E1126" s="39" t="s">
        <v>5966</v>
      </c>
    </row>
    <row r="1127" spans="1:5" ht="12.75">
      <c r="A1127" s="35" t="s">
        <v>57</v>
      </c>
      <c r="E1127" s="40" t="s">
        <v>205</v>
      </c>
    </row>
    <row r="1128" spans="1:5" ht="63.75">
      <c r="A1128" t="s">
        <v>59</v>
      </c>
      <c r="E1128" s="39" t="s">
        <v>5967</v>
      </c>
    </row>
    <row r="1129" spans="1:16" ht="12.75">
      <c r="A1129" t="s">
        <v>50</v>
      </c>
      <c s="34" t="s">
        <v>3878</v>
      </c>
      <c s="34" t="s">
        <v>5968</v>
      </c>
      <c s="35" t="s">
        <v>5</v>
      </c>
      <c s="6" t="s">
        <v>5969</v>
      </c>
      <c s="36" t="s">
        <v>1327</v>
      </c>
      <c s="37">
        <v>30</v>
      </c>
      <c s="36">
        <v>0.00028</v>
      </c>
      <c s="36">
        <f>ROUND(G1129*H1129,6)</f>
      </c>
      <c r="L1129" s="38">
        <v>0</v>
      </c>
      <c s="32">
        <f>ROUND(ROUND(L1129,2)*ROUND(G1129,3),2)</f>
      </c>
      <c s="36" t="s">
        <v>294</v>
      </c>
      <c>
        <f>(M1129*21)/100</f>
      </c>
      <c t="s">
        <v>28</v>
      </c>
    </row>
    <row r="1130" spans="1:5" ht="12.75">
      <c r="A1130" s="35" t="s">
        <v>56</v>
      </c>
      <c r="E1130" s="39" t="s">
        <v>5969</v>
      </c>
    </row>
    <row r="1131" spans="1:5" ht="12.75">
      <c r="A1131" s="35" t="s">
        <v>57</v>
      </c>
      <c r="E1131" s="40" t="s">
        <v>205</v>
      </c>
    </row>
    <row r="1132" spans="1:5" ht="12.75">
      <c r="A1132" t="s">
        <v>59</v>
      </c>
      <c r="E1132" s="39" t="s">
        <v>5</v>
      </c>
    </row>
    <row r="1133" spans="1:16" ht="12.75">
      <c r="A1133" t="s">
        <v>50</v>
      </c>
      <c s="34" t="s">
        <v>3881</v>
      </c>
      <c s="34" t="s">
        <v>5970</v>
      </c>
      <c s="35" t="s">
        <v>5</v>
      </c>
      <c s="6" t="s">
        <v>5971</v>
      </c>
      <c s="36" t="s">
        <v>110</v>
      </c>
      <c s="37">
        <v>120</v>
      </c>
      <c s="36">
        <v>0</v>
      </c>
      <c s="36">
        <f>ROUND(G1133*H1133,6)</f>
      </c>
      <c r="L1133" s="38">
        <v>0</v>
      </c>
      <c s="32">
        <f>ROUND(ROUND(L1133,2)*ROUND(G1133,3),2)</f>
      </c>
      <c s="36" t="s">
        <v>55</v>
      </c>
      <c>
        <f>(M1133*21)/100</f>
      </c>
      <c t="s">
        <v>28</v>
      </c>
    </row>
    <row r="1134" spans="1:5" ht="12.75">
      <c r="A1134" s="35" t="s">
        <v>56</v>
      </c>
      <c r="E1134" s="39" t="s">
        <v>5971</v>
      </c>
    </row>
    <row r="1135" spans="1:5" ht="12.75">
      <c r="A1135" s="35" t="s">
        <v>57</v>
      </c>
      <c r="E1135" s="40" t="s">
        <v>857</v>
      </c>
    </row>
    <row r="1136" spans="1:5" ht="63.75">
      <c r="A1136" t="s">
        <v>59</v>
      </c>
      <c r="E1136" s="39" t="s">
        <v>5972</v>
      </c>
    </row>
    <row r="1137" spans="1:16" ht="12.75">
      <c r="A1137" t="s">
        <v>50</v>
      </c>
      <c s="34" t="s">
        <v>3884</v>
      </c>
      <c s="34" t="s">
        <v>5973</v>
      </c>
      <c s="35" t="s">
        <v>5</v>
      </c>
      <c s="6" t="s">
        <v>5974</v>
      </c>
      <c s="36" t="s">
        <v>110</v>
      </c>
      <c s="37">
        <v>75</v>
      </c>
      <c s="36">
        <v>0</v>
      </c>
      <c s="36">
        <f>ROUND(G1137*H1137,6)</f>
      </c>
      <c r="L1137" s="38">
        <v>0</v>
      </c>
      <c s="32">
        <f>ROUND(ROUND(L1137,2)*ROUND(G1137,3),2)</f>
      </c>
      <c s="36" t="s">
        <v>55</v>
      </c>
      <c>
        <f>(M1137*21)/100</f>
      </c>
      <c t="s">
        <v>28</v>
      </c>
    </row>
    <row r="1138" spans="1:5" ht="12.75">
      <c r="A1138" s="35" t="s">
        <v>56</v>
      </c>
      <c r="E1138" s="39" t="s">
        <v>5974</v>
      </c>
    </row>
    <row r="1139" spans="1:5" ht="12.75">
      <c r="A1139" s="35" t="s">
        <v>57</v>
      </c>
      <c r="E1139" s="40" t="s">
        <v>477</v>
      </c>
    </row>
    <row r="1140" spans="1:5" ht="63.75">
      <c r="A1140" t="s">
        <v>59</v>
      </c>
      <c r="E1140" s="39" t="s">
        <v>5975</v>
      </c>
    </row>
    <row r="1141" spans="1:16" ht="12.75">
      <c r="A1141" t="s">
        <v>50</v>
      </c>
      <c s="34" t="s">
        <v>3887</v>
      </c>
      <c s="34" t="s">
        <v>5976</v>
      </c>
      <c s="35" t="s">
        <v>5</v>
      </c>
      <c s="6" t="s">
        <v>5977</v>
      </c>
      <c s="36" t="s">
        <v>110</v>
      </c>
      <c s="37">
        <v>63</v>
      </c>
      <c s="36">
        <v>0</v>
      </c>
      <c s="36">
        <f>ROUND(G1141*H1141,6)</f>
      </c>
      <c r="L1141" s="38">
        <v>0</v>
      </c>
      <c s="32">
        <f>ROUND(ROUND(L1141,2)*ROUND(G1141,3),2)</f>
      </c>
      <c s="36" t="s">
        <v>55</v>
      </c>
      <c>
        <f>(M1141*21)/100</f>
      </c>
      <c t="s">
        <v>28</v>
      </c>
    </row>
    <row r="1142" spans="1:5" ht="12.75">
      <c r="A1142" s="35" t="s">
        <v>56</v>
      </c>
      <c r="E1142" s="39" t="s">
        <v>5977</v>
      </c>
    </row>
    <row r="1143" spans="1:5" ht="12.75">
      <c r="A1143" s="35" t="s">
        <v>57</v>
      </c>
      <c r="E1143" s="40" t="s">
        <v>5978</v>
      </c>
    </row>
    <row r="1144" spans="1:5" ht="63.75">
      <c r="A1144" t="s">
        <v>59</v>
      </c>
      <c r="E1144" s="39" t="s">
        <v>5975</v>
      </c>
    </row>
    <row r="1145" spans="1:16" ht="12.75">
      <c r="A1145" t="s">
        <v>50</v>
      </c>
      <c s="34" t="s">
        <v>3890</v>
      </c>
      <c s="34" t="s">
        <v>5979</v>
      </c>
      <c s="35" t="s">
        <v>5</v>
      </c>
      <c s="6" t="s">
        <v>5980</v>
      </c>
      <c s="36" t="s">
        <v>110</v>
      </c>
      <c s="37">
        <v>70</v>
      </c>
      <c s="36">
        <v>0</v>
      </c>
      <c s="36">
        <f>ROUND(G1145*H1145,6)</f>
      </c>
      <c r="L1145" s="38">
        <v>0</v>
      </c>
      <c s="32">
        <f>ROUND(ROUND(L1145,2)*ROUND(G1145,3),2)</f>
      </c>
      <c s="36" t="s">
        <v>55</v>
      </c>
      <c>
        <f>(M1145*21)/100</f>
      </c>
      <c t="s">
        <v>28</v>
      </c>
    </row>
    <row r="1146" spans="1:5" ht="12.75">
      <c r="A1146" s="35" t="s">
        <v>56</v>
      </c>
      <c r="E1146" s="39" t="s">
        <v>5980</v>
      </c>
    </row>
    <row r="1147" spans="1:5" ht="12.75">
      <c r="A1147" s="35" t="s">
        <v>57</v>
      </c>
      <c r="E1147" s="40" t="s">
        <v>461</v>
      </c>
    </row>
    <row r="1148" spans="1:5" ht="63.75">
      <c r="A1148" t="s">
        <v>59</v>
      </c>
      <c r="E1148" s="39" t="s">
        <v>5975</v>
      </c>
    </row>
    <row r="1149" spans="1:16" ht="12.75">
      <c r="A1149" t="s">
        <v>50</v>
      </c>
      <c s="34" t="s">
        <v>3893</v>
      </c>
      <c s="34" t="s">
        <v>5981</v>
      </c>
      <c s="35" t="s">
        <v>5</v>
      </c>
      <c s="6" t="s">
        <v>5982</v>
      </c>
      <c s="36" t="s">
        <v>110</v>
      </c>
      <c s="37">
        <v>205</v>
      </c>
      <c s="36">
        <v>0</v>
      </c>
      <c s="36">
        <f>ROUND(G1149*H1149,6)</f>
      </c>
      <c r="L1149" s="38">
        <v>0</v>
      </c>
      <c s="32">
        <f>ROUND(ROUND(L1149,2)*ROUND(G1149,3),2)</f>
      </c>
      <c s="36" t="s">
        <v>55</v>
      </c>
      <c>
        <f>(M1149*21)/100</f>
      </c>
      <c t="s">
        <v>28</v>
      </c>
    </row>
    <row r="1150" spans="1:5" ht="12.75">
      <c r="A1150" s="35" t="s">
        <v>56</v>
      </c>
      <c r="E1150" s="39" t="s">
        <v>5982</v>
      </c>
    </row>
    <row r="1151" spans="1:5" ht="12.75">
      <c r="A1151" s="35" t="s">
        <v>57</v>
      </c>
      <c r="E1151" s="40" t="s">
        <v>5983</v>
      </c>
    </row>
    <row r="1152" spans="1:5" ht="102">
      <c r="A1152" t="s">
        <v>59</v>
      </c>
      <c r="E1152" s="39" t="s">
        <v>5984</v>
      </c>
    </row>
    <row r="1153" spans="1:16" ht="12.75">
      <c r="A1153" t="s">
        <v>50</v>
      </c>
      <c s="34" t="s">
        <v>3896</v>
      </c>
      <c s="34" t="s">
        <v>5985</v>
      </c>
      <c s="35" t="s">
        <v>5</v>
      </c>
      <c s="6" t="s">
        <v>5986</v>
      </c>
      <c s="36" t="s">
        <v>110</v>
      </c>
      <c s="37">
        <v>5</v>
      </c>
      <c s="36">
        <v>0</v>
      </c>
      <c s="36">
        <f>ROUND(G1153*H1153,6)</f>
      </c>
      <c r="L1153" s="38">
        <v>0</v>
      </c>
      <c s="32">
        <f>ROUND(ROUND(L1153,2)*ROUND(G1153,3),2)</f>
      </c>
      <c s="36" t="s">
        <v>55</v>
      </c>
      <c>
        <f>(M1153*21)/100</f>
      </c>
      <c t="s">
        <v>28</v>
      </c>
    </row>
    <row r="1154" spans="1:5" ht="12.75">
      <c r="A1154" s="35" t="s">
        <v>56</v>
      </c>
      <c r="E1154" s="39" t="s">
        <v>5986</v>
      </c>
    </row>
    <row r="1155" spans="1:5" ht="12.75">
      <c r="A1155" s="35" t="s">
        <v>57</v>
      </c>
      <c r="E1155" s="40" t="s">
        <v>220</v>
      </c>
    </row>
    <row r="1156" spans="1:5" ht="102">
      <c r="A1156" t="s">
        <v>59</v>
      </c>
      <c r="E1156" s="39" t="s">
        <v>5987</v>
      </c>
    </row>
    <row r="1157" spans="1:16" ht="12.75">
      <c r="A1157" t="s">
        <v>50</v>
      </c>
      <c s="34" t="s">
        <v>3899</v>
      </c>
      <c s="34" t="s">
        <v>5988</v>
      </c>
      <c s="35" t="s">
        <v>5</v>
      </c>
      <c s="6" t="s">
        <v>5989</v>
      </c>
      <c s="36" t="s">
        <v>110</v>
      </c>
      <c s="37">
        <v>5</v>
      </c>
      <c s="36">
        <v>0</v>
      </c>
      <c s="36">
        <f>ROUND(G1157*H1157,6)</f>
      </c>
      <c r="L1157" s="38">
        <v>0</v>
      </c>
      <c s="32">
        <f>ROUND(ROUND(L1157,2)*ROUND(G1157,3),2)</f>
      </c>
      <c s="36" t="s">
        <v>55</v>
      </c>
      <c>
        <f>(M1157*21)/100</f>
      </c>
      <c t="s">
        <v>28</v>
      </c>
    </row>
    <row r="1158" spans="1:5" ht="12.75">
      <c r="A1158" s="35" t="s">
        <v>56</v>
      </c>
      <c r="E1158" s="39" t="s">
        <v>5989</v>
      </c>
    </row>
    <row r="1159" spans="1:5" ht="12.75">
      <c r="A1159" s="35" t="s">
        <v>57</v>
      </c>
      <c r="E1159" s="40" t="s">
        <v>220</v>
      </c>
    </row>
    <row r="1160" spans="1:5" ht="102">
      <c r="A1160" t="s">
        <v>59</v>
      </c>
      <c r="E1160" s="39" t="s">
        <v>5990</v>
      </c>
    </row>
    <row r="1161" spans="1:16" ht="12.75">
      <c r="A1161" t="s">
        <v>50</v>
      </c>
      <c s="34" t="s">
        <v>3903</v>
      </c>
      <c s="34" t="s">
        <v>5991</v>
      </c>
      <c s="35" t="s">
        <v>5</v>
      </c>
      <c s="6" t="s">
        <v>5992</v>
      </c>
      <c s="36" t="s">
        <v>110</v>
      </c>
      <c s="37">
        <v>10</v>
      </c>
      <c s="36">
        <v>0</v>
      </c>
      <c s="36">
        <f>ROUND(G1161*H1161,6)</f>
      </c>
      <c r="L1161" s="38">
        <v>0</v>
      </c>
      <c s="32">
        <f>ROUND(ROUND(L1161,2)*ROUND(G1161,3),2)</f>
      </c>
      <c s="36" t="s">
        <v>55</v>
      </c>
      <c>
        <f>(M1161*21)/100</f>
      </c>
      <c t="s">
        <v>28</v>
      </c>
    </row>
    <row r="1162" spans="1:5" ht="12.75">
      <c r="A1162" s="35" t="s">
        <v>56</v>
      </c>
      <c r="E1162" s="39" t="s">
        <v>5992</v>
      </c>
    </row>
    <row r="1163" spans="1:5" ht="12.75">
      <c r="A1163" s="35" t="s">
        <v>57</v>
      </c>
      <c r="E1163" s="40" t="s">
        <v>173</v>
      </c>
    </row>
    <row r="1164" spans="1:5" ht="63.75">
      <c r="A1164" t="s">
        <v>59</v>
      </c>
      <c r="E1164" s="39" t="s">
        <v>5993</v>
      </c>
    </row>
    <row r="1165" spans="1:16" ht="12.75">
      <c r="A1165" t="s">
        <v>50</v>
      </c>
      <c s="34" t="s">
        <v>3906</v>
      </c>
      <c s="34" t="s">
        <v>5994</v>
      </c>
      <c s="35" t="s">
        <v>5</v>
      </c>
      <c s="6" t="s">
        <v>5995</v>
      </c>
      <c s="36" t="s">
        <v>1327</v>
      </c>
      <c s="37">
        <v>10</v>
      </c>
      <c s="36">
        <v>0.00032</v>
      </c>
      <c s="36">
        <f>ROUND(G1165*H1165,6)</f>
      </c>
      <c r="L1165" s="38">
        <v>0</v>
      </c>
      <c s="32">
        <f>ROUND(ROUND(L1165,2)*ROUND(G1165,3),2)</f>
      </c>
      <c s="36" t="s">
        <v>294</v>
      </c>
      <c>
        <f>(M1165*21)/100</f>
      </c>
      <c t="s">
        <v>28</v>
      </c>
    </row>
    <row r="1166" spans="1:5" ht="12.75">
      <c r="A1166" s="35" t="s">
        <v>56</v>
      </c>
      <c r="E1166" s="39" t="s">
        <v>5995</v>
      </c>
    </row>
    <row r="1167" spans="1:5" ht="12.75">
      <c r="A1167" s="35" t="s">
        <v>57</v>
      </c>
      <c r="E1167" s="40" t="s">
        <v>173</v>
      </c>
    </row>
    <row r="1168" spans="1:5" ht="12.75">
      <c r="A1168" t="s">
        <v>59</v>
      </c>
      <c r="E1168" s="39" t="s">
        <v>5</v>
      </c>
    </row>
    <row r="1169" spans="1:16" ht="12.75">
      <c r="A1169" t="s">
        <v>50</v>
      </c>
      <c s="34" t="s">
        <v>3909</v>
      </c>
      <c s="34" t="s">
        <v>5996</v>
      </c>
      <c s="35" t="s">
        <v>5</v>
      </c>
      <c s="6" t="s">
        <v>5997</v>
      </c>
      <c s="36" t="s">
        <v>1327</v>
      </c>
      <c s="37">
        <v>4</v>
      </c>
      <c s="36">
        <v>0.00455</v>
      </c>
      <c s="36">
        <f>ROUND(G1169*H1169,6)</f>
      </c>
      <c r="L1169" s="38">
        <v>0</v>
      </c>
      <c s="32">
        <f>ROUND(ROUND(L1169,2)*ROUND(G1169,3),2)</f>
      </c>
      <c s="36" t="s">
        <v>294</v>
      </c>
      <c>
        <f>(M1169*21)/100</f>
      </c>
      <c t="s">
        <v>28</v>
      </c>
    </row>
    <row r="1170" spans="1:5" ht="12.75">
      <c r="A1170" s="35" t="s">
        <v>56</v>
      </c>
      <c r="E1170" s="39" t="s">
        <v>5997</v>
      </c>
    </row>
    <row r="1171" spans="1:5" ht="12.75">
      <c r="A1171" s="35" t="s">
        <v>57</v>
      </c>
      <c r="E1171" s="40" t="s">
        <v>209</v>
      </c>
    </row>
    <row r="1172" spans="1:5" ht="63.75">
      <c r="A1172" t="s">
        <v>59</v>
      </c>
      <c r="E1172" s="39" t="s">
        <v>5998</v>
      </c>
    </row>
    <row r="1173" spans="1:16" ht="12.75">
      <c r="A1173" t="s">
        <v>50</v>
      </c>
      <c s="34" t="s">
        <v>3912</v>
      </c>
      <c s="34" t="s">
        <v>5999</v>
      </c>
      <c s="35" t="s">
        <v>5</v>
      </c>
      <c s="6" t="s">
        <v>6000</v>
      </c>
      <c s="36" t="s">
        <v>1327</v>
      </c>
      <c s="37">
        <v>4</v>
      </c>
      <c s="36">
        <v>0</v>
      </c>
      <c s="36">
        <f>ROUND(G1173*H1173,6)</f>
      </c>
      <c r="L1173" s="38">
        <v>0</v>
      </c>
      <c s="32">
        <f>ROUND(ROUND(L1173,2)*ROUND(G1173,3),2)</f>
      </c>
      <c s="36" t="s">
        <v>294</v>
      </c>
      <c>
        <f>(M1173*21)/100</f>
      </c>
      <c t="s">
        <v>28</v>
      </c>
    </row>
    <row r="1174" spans="1:5" ht="12.75">
      <c r="A1174" s="35" t="s">
        <v>56</v>
      </c>
      <c r="E1174" s="39" t="s">
        <v>6000</v>
      </c>
    </row>
    <row r="1175" spans="1:5" ht="12.75">
      <c r="A1175" s="35" t="s">
        <v>57</v>
      </c>
      <c r="E1175" s="40" t="s">
        <v>209</v>
      </c>
    </row>
    <row r="1176" spans="1:5" ht="102">
      <c r="A1176" t="s">
        <v>59</v>
      </c>
      <c r="E1176" s="39" t="s">
        <v>6001</v>
      </c>
    </row>
    <row r="1177" spans="1:16" ht="12.75">
      <c r="A1177" t="s">
        <v>50</v>
      </c>
      <c s="34" t="s">
        <v>3915</v>
      </c>
      <c s="34" t="s">
        <v>6002</v>
      </c>
      <c s="35" t="s">
        <v>5</v>
      </c>
      <c s="6" t="s">
        <v>6003</v>
      </c>
      <c s="36" t="s">
        <v>110</v>
      </c>
      <c s="37">
        <v>4</v>
      </c>
      <c s="36">
        <v>0</v>
      </c>
      <c s="36">
        <f>ROUND(G1177*H1177,6)</f>
      </c>
      <c r="L1177" s="38">
        <v>0</v>
      </c>
      <c s="32">
        <f>ROUND(ROUND(L1177,2)*ROUND(G1177,3),2)</f>
      </c>
      <c s="36" t="s">
        <v>55</v>
      </c>
      <c>
        <f>(M1177*21)/100</f>
      </c>
      <c t="s">
        <v>28</v>
      </c>
    </row>
    <row r="1178" spans="1:5" ht="12.75">
      <c r="A1178" s="35" t="s">
        <v>56</v>
      </c>
      <c r="E1178" s="39" t="s">
        <v>6003</v>
      </c>
    </row>
    <row r="1179" spans="1:5" ht="12.75">
      <c r="A1179" s="35" t="s">
        <v>57</v>
      </c>
      <c r="E1179" s="40" t="s">
        <v>209</v>
      </c>
    </row>
    <row r="1180" spans="1:5" ht="63.75">
      <c r="A1180" t="s">
        <v>59</v>
      </c>
      <c r="E1180" s="39" t="s">
        <v>6004</v>
      </c>
    </row>
    <row r="1181" spans="1:16" ht="12.75">
      <c r="A1181" t="s">
        <v>50</v>
      </c>
      <c s="34" t="s">
        <v>3918</v>
      </c>
      <c s="34" t="s">
        <v>6005</v>
      </c>
      <c s="35" t="s">
        <v>5</v>
      </c>
      <c s="6" t="s">
        <v>6006</v>
      </c>
      <c s="36" t="s">
        <v>1327</v>
      </c>
      <c s="37">
        <v>4</v>
      </c>
      <c s="36">
        <v>0.0002</v>
      </c>
      <c s="36">
        <f>ROUND(G1181*H1181,6)</f>
      </c>
      <c r="L1181" s="38">
        <v>0</v>
      </c>
      <c s="32">
        <f>ROUND(ROUND(L1181,2)*ROUND(G1181,3),2)</f>
      </c>
      <c s="36" t="s">
        <v>294</v>
      </c>
      <c>
        <f>(M1181*21)/100</f>
      </c>
      <c t="s">
        <v>28</v>
      </c>
    </row>
    <row r="1182" spans="1:5" ht="12.75">
      <c r="A1182" s="35" t="s">
        <v>56</v>
      </c>
      <c r="E1182" s="39" t="s">
        <v>6006</v>
      </c>
    </row>
    <row r="1183" spans="1:5" ht="12.75">
      <c r="A1183" s="35" t="s">
        <v>57</v>
      </c>
      <c r="E1183" s="40" t="s">
        <v>209</v>
      </c>
    </row>
    <row r="1184" spans="1:5" ht="12.75">
      <c r="A1184" t="s">
        <v>59</v>
      </c>
      <c r="E1184" s="39" t="s">
        <v>5</v>
      </c>
    </row>
    <row r="1185" spans="1:16" ht="12.75">
      <c r="A1185" t="s">
        <v>50</v>
      </c>
      <c s="34" t="s">
        <v>3921</v>
      </c>
      <c s="34" t="s">
        <v>6007</v>
      </c>
      <c s="35" t="s">
        <v>5</v>
      </c>
      <c s="6" t="s">
        <v>6008</v>
      </c>
      <c s="36" t="s">
        <v>110</v>
      </c>
      <c s="37">
        <v>4</v>
      </c>
      <c s="36">
        <v>0</v>
      </c>
      <c s="36">
        <f>ROUND(G1185*H1185,6)</f>
      </c>
      <c r="L1185" s="38">
        <v>0</v>
      </c>
      <c s="32">
        <f>ROUND(ROUND(L1185,2)*ROUND(G1185,3),2)</f>
      </c>
      <c s="36" t="s">
        <v>55</v>
      </c>
      <c>
        <f>(M1185*21)/100</f>
      </c>
      <c t="s">
        <v>28</v>
      </c>
    </row>
    <row r="1186" spans="1:5" ht="12.75">
      <c r="A1186" s="35" t="s">
        <v>56</v>
      </c>
      <c r="E1186" s="39" t="s">
        <v>6008</v>
      </c>
    </row>
    <row r="1187" spans="1:5" ht="12.75">
      <c r="A1187" s="35" t="s">
        <v>57</v>
      </c>
      <c r="E1187" s="40" t="s">
        <v>209</v>
      </c>
    </row>
    <row r="1188" spans="1:5" ht="63.75">
      <c r="A1188" t="s">
        <v>59</v>
      </c>
      <c r="E1188" s="39" t="s">
        <v>6009</v>
      </c>
    </row>
    <row r="1189" spans="1:16" ht="12.75">
      <c r="A1189" t="s">
        <v>50</v>
      </c>
      <c s="34" t="s">
        <v>3926</v>
      </c>
      <c s="34" t="s">
        <v>6010</v>
      </c>
      <c s="35" t="s">
        <v>5</v>
      </c>
      <c s="6" t="s">
        <v>6011</v>
      </c>
      <c s="36" t="s">
        <v>110</v>
      </c>
      <c s="37">
        <v>1</v>
      </c>
      <c s="36">
        <v>0</v>
      </c>
      <c s="36">
        <f>ROUND(G1189*H1189,6)</f>
      </c>
      <c r="L1189" s="38">
        <v>0</v>
      </c>
      <c s="32">
        <f>ROUND(ROUND(L1189,2)*ROUND(G1189,3),2)</f>
      </c>
      <c s="36" t="s">
        <v>55</v>
      </c>
      <c>
        <f>(M1189*21)/100</f>
      </c>
      <c t="s">
        <v>28</v>
      </c>
    </row>
    <row r="1190" spans="1:5" ht="12.75">
      <c r="A1190" s="35" t="s">
        <v>56</v>
      </c>
      <c r="E1190" s="39" t="s">
        <v>6011</v>
      </c>
    </row>
    <row r="1191" spans="1:5" ht="12.75">
      <c r="A1191" s="35" t="s">
        <v>57</v>
      </c>
      <c r="E1191" s="40" t="s">
        <v>58</v>
      </c>
    </row>
    <row r="1192" spans="1:5" ht="102">
      <c r="A1192" t="s">
        <v>59</v>
      </c>
      <c r="E1192" s="39" t="s">
        <v>6012</v>
      </c>
    </row>
    <row r="1193" spans="1:16" ht="12.75">
      <c r="A1193" t="s">
        <v>50</v>
      </c>
      <c s="34" t="s">
        <v>6013</v>
      </c>
      <c s="34" t="s">
        <v>6014</v>
      </c>
      <c s="35" t="s">
        <v>5</v>
      </c>
      <c s="6" t="s">
        <v>6015</v>
      </c>
      <c s="36" t="s">
        <v>110</v>
      </c>
      <c s="37">
        <v>24</v>
      </c>
      <c s="36">
        <v>0</v>
      </c>
      <c s="36">
        <f>ROUND(G1193*H1193,6)</f>
      </c>
      <c r="L1193" s="38">
        <v>0</v>
      </c>
      <c s="32">
        <f>ROUND(ROUND(L1193,2)*ROUND(G1193,3),2)</f>
      </c>
      <c s="36" t="s">
        <v>55</v>
      </c>
      <c>
        <f>(M1193*21)/100</f>
      </c>
      <c t="s">
        <v>28</v>
      </c>
    </row>
    <row r="1194" spans="1:5" ht="12.75">
      <c r="A1194" s="35" t="s">
        <v>56</v>
      </c>
      <c r="E1194" s="39" t="s">
        <v>6015</v>
      </c>
    </row>
    <row r="1195" spans="1:5" ht="12.75">
      <c r="A1195" s="35" t="s">
        <v>57</v>
      </c>
      <c r="E1195" s="40" t="s">
        <v>190</v>
      </c>
    </row>
    <row r="1196" spans="1:5" ht="102">
      <c r="A1196" t="s">
        <v>59</v>
      </c>
      <c r="E1196" s="39" t="s">
        <v>6016</v>
      </c>
    </row>
    <row r="1197" spans="1:16" ht="12.75">
      <c r="A1197" t="s">
        <v>50</v>
      </c>
      <c s="34" t="s">
        <v>6017</v>
      </c>
      <c s="34" t="s">
        <v>6018</v>
      </c>
      <c s="35" t="s">
        <v>5</v>
      </c>
      <c s="6" t="s">
        <v>6019</v>
      </c>
      <c s="36" t="s">
        <v>110</v>
      </c>
      <c s="37">
        <v>3</v>
      </c>
      <c s="36">
        <v>0</v>
      </c>
      <c s="36">
        <f>ROUND(G1197*H1197,6)</f>
      </c>
      <c r="L1197" s="38">
        <v>0</v>
      </c>
      <c s="32">
        <f>ROUND(ROUND(L1197,2)*ROUND(G1197,3),2)</f>
      </c>
      <c s="36" t="s">
        <v>55</v>
      </c>
      <c>
        <f>(M1197*21)/100</f>
      </c>
      <c t="s">
        <v>28</v>
      </c>
    </row>
    <row r="1198" spans="1:5" ht="12.75">
      <c r="A1198" s="35" t="s">
        <v>56</v>
      </c>
      <c r="E1198" s="39" t="s">
        <v>6019</v>
      </c>
    </row>
    <row r="1199" spans="1:5" ht="12.75">
      <c r="A1199" s="35" t="s">
        <v>57</v>
      </c>
      <c r="E1199" s="40" t="s">
        <v>248</v>
      </c>
    </row>
    <row r="1200" spans="1:5" ht="102">
      <c r="A1200" t="s">
        <v>59</v>
      </c>
      <c r="E1200" s="39" t="s">
        <v>6020</v>
      </c>
    </row>
    <row r="1201" spans="1:16" ht="12.75">
      <c r="A1201" t="s">
        <v>50</v>
      </c>
      <c s="34" t="s">
        <v>3927</v>
      </c>
      <c s="34" t="s">
        <v>6021</v>
      </c>
      <c s="35" t="s">
        <v>5</v>
      </c>
      <c s="6" t="s">
        <v>6022</v>
      </c>
      <c s="36" t="s">
        <v>110</v>
      </c>
      <c s="37">
        <v>120</v>
      </c>
      <c s="36">
        <v>0</v>
      </c>
      <c s="36">
        <f>ROUND(G1201*H1201,6)</f>
      </c>
      <c r="L1201" s="38">
        <v>0</v>
      </c>
      <c s="32">
        <f>ROUND(ROUND(L1201,2)*ROUND(G1201,3),2)</f>
      </c>
      <c s="36" t="s">
        <v>55</v>
      </c>
      <c>
        <f>(M1201*21)/100</f>
      </c>
      <c t="s">
        <v>28</v>
      </c>
    </row>
    <row r="1202" spans="1:5" ht="12.75">
      <c r="A1202" s="35" t="s">
        <v>56</v>
      </c>
      <c r="E1202" s="39" t="s">
        <v>6022</v>
      </c>
    </row>
    <row r="1203" spans="1:5" ht="12.75">
      <c r="A1203" s="35" t="s">
        <v>57</v>
      </c>
      <c r="E1203" s="40" t="s">
        <v>857</v>
      </c>
    </row>
    <row r="1204" spans="1:5" ht="102">
      <c r="A1204" t="s">
        <v>59</v>
      </c>
      <c r="E1204" s="39" t="s">
        <v>6023</v>
      </c>
    </row>
    <row r="1205" spans="1:13" ht="12.75">
      <c r="A1205" t="s">
        <v>47</v>
      </c>
      <c r="C1205" s="31" t="s">
        <v>6024</v>
      </c>
      <c r="E1205" s="33" t="s">
        <v>6025</v>
      </c>
      <c r="J1205" s="32">
        <f>0</f>
      </c>
      <c s="32">
        <f>0</f>
      </c>
      <c s="32">
        <f>0+L1206+L1210+L1214+L1218+L1222+L1226+L1230</f>
      </c>
      <c s="32">
        <f>0+M1206+M1210+M1214+M1218+M1222+M1226+M1230</f>
      </c>
    </row>
    <row r="1206" spans="1:16" ht="12.75">
      <c r="A1206" t="s">
        <v>50</v>
      </c>
      <c s="34" t="s">
        <v>3928</v>
      </c>
      <c s="34" t="s">
        <v>6026</v>
      </c>
      <c s="35" t="s">
        <v>5</v>
      </c>
      <c s="6" t="s">
        <v>6027</v>
      </c>
      <c s="36" t="s">
        <v>110</v>
      </c>
      <c s="37">
        <v>7</v>
      </c>
      <c s="36">
        <v>0</v>
      </c>
      <c s="36">
        <f>ROUND(G1206*H1206,6)</f>
      </c>
      <c r="L1206" s="38">
        <v>0</v>
      </c>
      <c s="32">
        <f>ROUND(ROUND(L1206,2)*ROUND(G1206,3),2)</f>
      </c>
      <c s="36" t="s">
        <v>55</v>
      </c>
      <c>
        <f>(M1206*21)/100</f>
      </c>
      <c t="s">
        <v>28</v>
      </c>
    </row>
    <row r="1207" spans="1:5" ht="12.75">
      <c r="A1207" s="35" t="s">
        <v>56</v>
      </c>
      <c r="E1207" s="39" t="s">
        <v>6027</v>
      </c>
    </row>
    <row r="1208" spans="1:5" ht="12.75">
      <c r="A1208" s="35" t="s">
        <v>57</v>
      </c>
      <c r="E1208" s="40" t="s">
        <v>216</v>
      </c>
    </row>
    <row r="1209" spans="1:5" ht="63.75">
      <c r="A1209" t="s">
        <v>59</v>
      </c>
      <c r="E1209" s="39" t="s">
        <v>6028</v>
      </c>
    </row>
    <row r="1210" spans="1:16" ht="12.75">
      <c r="A1210" t="s">
        <v>50</v>
      </c>
      <c s="34" t="s">
        <v>3929</v>
      </c>
      <c s="34" t="s">
        <v>6029</v>
      </c>
      <c s="35" t="s">
        <v>5</v>
      </c>
      <c s="6" t="s">
        <v>6030</v>
      </c>
      <c s="36" t="s">
        <v>110</v>
      </c>
      <c s="37">
        <v>7</v>
      </c>
      <c s="36">
        <v>0</v>
      </c>
      <c s="36">
        <f>ROUND(G1210*H1210,6)</f>
      </c>
      <c r="L1210" s="38">
        <v>0</v>
      </c>
      <c s="32">
        <f>ROUND(ROUND(L1210,2)*ROUND(G1210,3),2)</f>
      </c>
      <c s="36" t="s">
        <v>55</v>
      </c>
      <c>
        <f>(M1210*21)/100</f>
      </c>
      <c t="s">
        <v>28</v>
      </c>
    </row>
    <row r="1211" spans="1:5" ht="12.75">
      <c r="A1211" s="35" t="s">
        <v>56</v>
      </c>
      <c r="E1211" s="39" t="s">
        <v>6030</v>
      </c>
    </row>
    <row r="1212" spans="1:5" ht="12.75">
      <c r="A1212" s="35" t="s">
        <v>57</v>
      </c>
      <c r="E1212" s="40" t="s">
        <v>216</v>
      </c>
    </row>
    <row r="1213" spans="1:5" ht="63.75">
      <c r="A1213" t="s">
        <v>59</v>
      </c>
      <c r="E1213" s="39" t="s">
        <v>674</v>
      </c>
    </row>
    <row r="1214" spans="1:16" ht="12.75">
      <c r="A1214" t="s">
        <v>50</v>
      </c>
      <c s="34" t="s">
        <v>3933</v>
      </c>
      <c s="34" t="s">
        <v>6031</v>
      </c>
      <c s="35" t="s">
        <v>5</v>
      </c>
      <c s="6" t="s">
        <v>6032</v>
      </c>
      <c s="36" t="s">
        <v>267</v>
      </c>
      <c s="37">
        <v>508</v>
      </c>
      <c s="36">
        <v>0</v>
      </c>
      <c s="36">
        <f>ROUND(G1214*H1214,6)</f>
      </c>
      <c r="L1214" s="38">
        <v>0</v>
      </c>
      <c s="32">
        <f>ROUND(ROUND(L1214,2)*ROUND(G1214,3),2)</f>
      </c>
      <c s="36" t="s">
        <v>55</v>
      </c>
      <c>
        <f>(M1214*21)/100</f>
      </c>
      <c t="s">
        <v>28</v>
      </c>
    </row>
    <row r="1215" spans="1:5" ht="12.75">
      <c r="A1215" s="35" t="s">
        <v>56</v>
      </c>
      <c r="E1215" s="39" t="s">
        <v>6032</v>
      </c>
    </row>
    <row r="1216" spans="1:5" ht="12.75">
      <c r="A1216" s="35" t="s">
        <v>57</v>
      </c>
      <c r="E1216" s="40" t="s">
        <v>6033</v>
      </c>
    </row>
    <row r="1217" spans="1:5" ht="38.25">
      <c r="A1217" t="s">
        <v>59</v>
      </c>
      <c r="E1217" s="39" t="s">
        <v>6034</v>
      </c>
    </row>
    <row r="1218" spans="1:16" ht="25.5">
      <c r="A1218" t="s">
        <v>50</v>
      </c>
      <c s="34" t="s">
        <v>3937</v>
      </c>
      <c s="34" t="s">
        <v>6035</v>
      </c>
      <c s="35" t="s">
        <v>5</v>
      </c>
      <c s="6" t="s">
        <v>6036</v>
      </c>
      <c s="36" t="s">
        <v>267</v>
      </c>
      <c s="37">
        <v>508</v>
      </c>
      <c s="36">
        <v>0</v>
      </c>
      <c s="36">
        <f>ROUND(G1218*H1218,6)</f>
      </c>
      <c r="L1218" s="38">
        <v>0</v>
      </c>
      <c s="32">
        <f>ROUND(ROUND(L1218,2)*ROUND(G1218,3),2)</f>
      </c>
      <c s="36" t="s">
        <v>294</v>
      </c>
      <c>
        <f>(M1218*21)/100</f>
      </c>
      <c t="s">
        <v>28</v>
      </c>
    </row>
    <row r="1219" spans="1:5" ht="25.5">
      <c r="A1219" s="35" t="s">
        <v>56</v>
      </c>
      <c r="E1219" s="39" t="s">
        <v>6036</v>
      </c>
    </row>
    <row r="1220" spans="1:5" ht="12.75">
      <c r="A1220" s="35" t="s">
        <v>57</v>
      </c>
      <c r="E1220" s="40" t="s">
        <v>6033</v>
      </c>
    </row>
    <row r="1221" spans="1:5" ht="12.75">
      <c r="A1221" t="s">
        <v>59</v>
      </c>
      <c r="E1221" s="39" t="s">
        <v>5</v>
      </c>
    </row>
    <row r="1222" spans="1:16" ht="12.75">
      <c r="A1222" t="s">
        <v>50</v>
      </c>
      <c s="34" t="s">
        <v>3941</v>
      </c>
      <c s="34" t="s">
        <v>6037</v>
      </c>
      <c s="35" t="s">
        <v>5</v>
      </c>
      <c s="6" t="s">
        <v>6038</v>
      </c>
      <c s="36" t="s">
        <v>110</v>
      </c>
      <c s="37">
        <v>1</v>
      </c>
      <c s="36">
        <v>0</v>
      </c>
      <c s="36">
        <f>ROUND(G1222*H1222,6)</f>
      </c>
      <c r="L1222" s="38">
        <v>0</v>
      </c>
      <c s="32">
        <f>ROUND(ROUND(L1222,2)*ROUND(G1222,3),2)</f>
      </c>
      <c s="36" t="s">
        <v>55</v>
      </c>
      <c>
        <f>(M1222*21)/100</f>
      </c>
      <c t="s">
        <v>28</v>
      </c>
    </row>
    <row r="1223" spans="1:5" ht="12.75">
      <c r="A1223" s="35" t="s">
        <v>56</v>
      </c>
      <c r="E1223" s="39" t="s">
        <v>6038</v>
      </c>
    </row>
    <row r="1224" spans="1:5" ht="12.75">
      <c r="A1224" s="35" t="s">
        <v>57</v>
      </c>
      <c r="E1224" s="40" t="s">
        <v>58</v>
      </c>
    </row>
    <row r="1225" spans="1:5" ht="63.75">
      <c r="A1225" t="s">
        <v>59</v>
      </c>
      <c r="E1225" s="39" t="s">
        <v>674</v>
      </c>
    </row>
    <row r="1226" spans="1:16" ht="25.5">
      <c r="A1226" t="s">
        <v>50</v>
      </c>
      <c s="34" t="s">
        <v>3945</v>
      </c>
      <c s="34" t="s">
        <v>6039</v>
      </c>
      <c s="35" t="s">
        <v>5</v>
      </c>
      <c s="6" t="s">
        <v>6040</v>
      </c>
      <c s="36" t="s">
        <v>110</v>
      </c>
      <c s="37">
        <v>6</v>
      </c>
      <c s="36">
        <v>0</v>
      </c>
      <c s="36">
        <f>ROUND(G1226*H1226,6)</f>
      </c>
      <c r="L1226" s="38">
        <v>0</v>
      </c>
      <c s="32">
        <f>ROUND(ROUND(L1226,2)*ROUND(G1226,3),2)</f>
      </c>
      <c s="36" t="s">
        <v>55</v>
      </c>
      <c>
        <f>(M1226*21)/100</f>
      </c>
      <c t="s">
        <v>28</v>
      </c>
    </row>
    <row r="1227" spans="1:5" ht="25.5">
      <c r="A1227" s="35" t="s">
        <v>56</v>
      </c>
      <c r="E1227" s="39" t="s">
        <v>6040</v>
      </c>
    </row>
    <row r="1228" spans="1:5" ht="12.75">
      <c r="A1228" s="35" t="s">
        <v>57</v>
      </c>
      <c r="E1228" s="40" t="s">
        <v>241</v>
      </c>
    </row>
    <row r="1229" spans="1:5" ht="63.75">
      <c r="A1229" t="s">
        <v>59</v>
      </c>
      <c r="E1229" s="39" t="s">
        <v>674</v>
      </c>
    </row>
    <row r="1230" spans="1:16" ht="12.75">
      <c r="A1230" t="s">
        <v>50</v>
      </c>
      <c s="34" t="s">
        <v>3949</v>
      </c>
      <c s="34" t="s">
        <v>6041</v>
      </c>
      <c s="35" t="s">
        <v>5</v>
      </c>
      <c s="6" t="s">
        <v>5333</v>
      </c>
      <c s="36" t="s">
        <v>110</v>
      </c>
      <c s="37">
        <v>4</v>
      </c>
      <c s="36">
        <v>0</v>
      </c>
      <c s="36">
        <f>ROUND(G1230*H1230,6)</f>
      </c>
      <c r="L1230" s="38">
        <v>0</v>
      </c>
      <c s="32">
        <f>ROUND(ROUND(L1230,2)*ROUND(G1230,3),2)</f>
      </c>
      <c s="36" t="s">
        <v>55</v>
      </c>
      <c>
        <f>(M1230*21)/100</f>
      </c>
      <c t="s">
        <v>28</v>
      </c>
    </row>
    <row r="1231" spans="1:5" ht="12.75">
      <c r="A1231" s="35" t="s">
        <v>56</v>
      </c>
      <c r="E1231" s="39" t="s">
        <v>5333</v>
      </c>
    </row>
    <row r="1232" spans="1:5" ht="12.75">
      <c r="A1232" s="35" t="s">
        <v>57</v>
      </c>
      <c r="E1232" s="40" t="s">
        <v>209</v>
      </c>
    </row>
    <row r="1233" spans="1:5" ht="12.75">
      <c r="A1233" t="s">
        <v>59</v>
      </c>
      <c r="E1233" s="39" t="s">
        <v>5</v>
      </c>
    </row>
    <row r="1234" spans="1:13" ht="12.75">
      <c r="A1234" t="s">
        <v>47</v>
      </c>
      <c r="C1234" s="31" t="s">
        <v>6042</v>
      </c>
      <c r="E1234" s="33" t="s">
        <v>5334</v>
      </c>
      <c r="J1234" s="32">
        <f>0</f>
      </c>
      <c s="32">
        <f>0</f>
      </c>
      <c s="32">
        <f>0+L1235+L1239+L1243</f>
      </c>
      <c s="32">
        <f>0+M1235+M1239+M1243</f>
      </c>
    </row>
    <row r="1235" spans="1:16" ht="12.75">
      <c r="A1235" t="s">
        <v>50</v>
      </c>
      <c s="34" t="s">
        <v>3954</v>
      </c>
      <c s="34" t="s">
        <v>6043</v>
      </c>
      <c s="35" t="s">
        <v>5</v>
      </c>
      <c s="6" t="s">
        <v>6044</v>
      </c>
      <c s="36" t="s">
        <v>110</v>
      </c>
      <c s="37">
        <v>30</v>
      </c>
      <c s="36">
        <v>0</v>
      </c>
      <c s="36">
        <f>ROUND(G1235*H1235,6)</f>
      </c>
      <c r="L1235" s="38">
        <v>0</v>
      </c>
      <c s="32">
        <f>ROUND(ROUND(L1235,2)*ROUND(G1235,3),2)</f>
      </c>
      <c s="36" t="s">
        <v>55</v>
      </c>
      <c>
        <f>(M1235*21)/100</f>
      </c>
      <c t="s">
        <v>28</v>
      </c>
    </row>
    <row r="1236" spans="1:5" ht="12.75">
      <c r="A1236" s="35" t="s">
        <v>56</v>
      </c>
      <c r="E1236" s="39" t="s">
        <v>6044</v>
      </c>
    </row>
    <row r="1237" spans="1:5" ht="12.75">
      <c r="A1237" s="35" t="s">
        <v>57</v>
      </c>
      <c r="E1237" s="40" t="s">
        <v>205</v>
      </c>
    </row>
    <row r="1238" spans="1:5" ht="12.75">
      <c r="A1238" t="s">
        <v>59</v>
      </c>
      <c r="E1238" s="39" t="s">
        <v>5</v>
      </c>
    </row>
    <row r="1239" spans="1:16" ht="12.75">
      <c r="A1239" t="s">
        <v>50</v>
      </c>
      <c s="34" t="s">
        <v>3960</v>
      </c>
      <c s="34" t="s">
        <v>6045</v>
      </c>
      <c s="35" t="s">
        <v>5</v>
      </c>
      <c s="6" t="s">
        <v>6046</v>
      </c>
      <c s="36" t="s">
        <v>110</v>
      </c>
      <c s="37">
        <v>30</v>
      </c>
      <c s="36">
        <v>0</v>
      </c>
      <c s="36">
        <f>ROUND(G1239*H1239,6)</f>
      </c>
      <c r="L1239" s="38">
        <v>0</v>
      </c>
      <c s="32">
        <f>ROUND(ROUND(L1239,2)*ROUND(G1239,3),2)</f>
      </c>
      <c s="36" t="s">
        <v>55</v>
      </c>
      <c>
        <f>(M1239*21)/100</f>
      </c>
      <c t="s">
        <v>28</v>
      </c>
    </row>
    <row r="1240" spans="1:5" ht="12.75">
      <c r="A1240" s="35" t="s">
        <v>56</v>
      </c>
      <c r="E1240" s="39" t="s">
        <v>6046</v>
      </c>
    </row>
    <row r="1241" spans="1:5" ht="12.75">
      <c r="A1241" s="35" t="s">
        <v>57</v>
      </c>
      <c r="E1241" s="40" t="s">
        <v>205</v>
      </c>
    </row>
    <row r="1242" spans="1:5" ht="12.75">
      <c r="A1242" t="s">
        <v>59</v>
      </c>
      <c r="E1242" s="39" t="s">
        <v>5</v>
      </c>
    </row>
    <row r="1243" spans="1:16" ht="12.75">
      <c r="A1243" t="s">
        <v>50</v>
      </c>
      <c s="34" t="s">
        <v>1712</v>
      </c>
      <c s="34" t="s">
        <v>6047</v>
      </c>
      <c s="35" t="s">
        <v>5</v>
      </c>
      <c s="6" t="s">
        <v>6048</v>
      </c>
      <c s="36" t="s">
        <v>110</v>
      </c>
      <c s="37">
        <v>5</v>
      </c>
      <c s="36">
        <v>0</v>
      </c>
      <c s="36">
        <f>ROUND(G1243*H1243,6)</f>
      </c>
      <c r="L1243" s="38">
        <v>0</v>
      </c>
      <c s="32">
        <f>ROUND(ROUND(L1243,2)*ROUND(G1243,3),2)</f>
      </c>
      <c s="36" t="s">
        <v>55</v>
      </c>
      <c>
        <f>(M1243*21)/100</f>
      </c>
      <c t="s">
        <v>28</v>
      </c>
    </row>
    <row r="1244" spans="1:5" ht="12.75">
      <c r="A1244" s="35" t="s">
        <v>56</v>
      </c>
      <c r="E1244" s="39" t="s">
        <v>6048</v>
      </c>
    </row>
    <row r="1245" spans="1:5" ht="12.75">
      <c r="A1245" s="35" t="s">
        <v>57</v>
      </c>
      <c r="E1245" s="40" t="s">
        <v>220</v>
      </c>
    </row>
    <row r="1246" spans="1:5" ht="12.75">
      <c r="A1246" t="s">
        <v>59</v>
      </c>
      <c r="E1246" s="39" t="s">
        <v>5</v>
      </c>
    </row>
    <row r="1247" spans="1:13" ht="12.75">
      <c r="A1247" t="s">
        <v>47</v>
      </c>
      <c r="C1247" s="31" t="s">
        <v>168</v>
      </c>
      <c r="E1247" s="33" t="s">
        <v>169</v>
      </c>
      <c r="J1247" s="32">
        <f>0</f>
      </c>
      <c s="32">
        <f>0</f>
      </c>
      <c s="32">
        <f>0+L1248+L1252+L1256+L1260+L1264+L1268+L1272+L1276+L1280+L1284</f>
      </c>
      <c s="32">
        <f>0+M1248+M1252+M1256+M1260+M1264+M1268+M1272+M1276+M1280+M1284</f>
      </c>
    </row>
    <row r="1248" spans="1:16" ht="25.5">
      <c r="A1248" t="s">
        <v>50</v>
      </c>
      <c s="34" t="s">
        <v>1716</v>
      </c>
      <c s="34" t="s">
        <v>6049</v>
      </c>
      <c s="35" t="s">
        <v>5</v>
      </c>
      <c s="6" t="s">
        <v>6050</v>
      </c>
      <c s="36" t="s">
        <v>110</v>
      </c>
      <c s="37">
        <v>3</v>
      </c>
      <c s="36">
        <v>0</v>
      </c>
      <c s="36">
        <f>ROUND(G1248*H1248,6)</f>
      </c>
      <c r="L1248" s="38">
        <v>0</v>
      </c>
      <c s="32">
        <f>ROUND(ROUND(L1248,2)*ROUND(G1248,3),2)</f>
      </c>
      <c s="36" t="s">
        <v>55</v>
      </c>
      <c>
        <f>(M1248*21)/100</f>
      </c>
      <c t="s">
        <v>28</v>
      </c>
    </row>
    <row r="1249" spans="1:5" ht="25.5">
      <c r="A1249" s="35" t="s">
        <v>56</v>
      </c>
      <c r="E1249" s="39" t="s">
        <v>6050</v>
      </c>
    </row>
    <row r="1250" spans="1:5" ht="12.75">
      <c r="A1250" s="35" t="s">
        <v>57</v>
      </c>
      <c r="E1250" s="40" t="s">
        <v>248</v>
      </c>
    </row>
    <row r="1251" spans="1:5" ht="255">
      <c r="A1251" t="s">
        <v>59</v>
      </c>
      <c r="E1251" s="39" t="s">
        <v>6051</v>
      </c>
    </row>
    <row r="1252" spans="1:16" ht="25.5">
      <c r="A1252" t="s">
        <v>50</v>
      </c>
      <c s="34" t="s">
        <v>1719</v>
      </c>
      <c s="34" t="s">
        <v>6052</v>
      </c>
      <c s="35" t="s">
        <v>5</v>
      </c>
      <c s="6" t="s">
        <v>6053</v>
      </c>
      <c s="36" t="s">
        <v>110</v>
      </c>
      <c s="37">
        <v>1</v>
      </c>
      <c s="36">
        <v>0</v>
      </c>
      <c s="36">
        <f>ROUND(G1252*H1252,6)</f>
      </c>
      <c r="L1252" s="38">
        <v>0</v>
      </c>
      <c s="32">
        <f>ROUND(ROUND(L1252,2)*ROUND(G1252,3),2)</f>
      </c>
      <c s="36" t="s">
        <v>55</v>
      </c>
      <c>
        <f>(M1252*21)/100</f>
      </c>
      <c t="s">
        <v>28</v>
      </c>
    </row>
    <row r="1253" spans="1:5" ht="25.5">
      <c r="A1253" s="35" t="s">
        <v>56</v>
      </c>
      <c r="E1253" s="39" t="s">
        <v>6053</v>
      </c>
    </row>
    <row r="1254" spans="1:5" ht="12.75">
      <c r="A1254" s="35" t="s">
        <v>57</v>
      </c>
      <c r="E1254" s="40" t="s">
        <v>58</v>
      </c>
    </row>
    <row r="1255" spans="1:5" ht="255">
      <c r="A1255" t="s">
        <v>59</v>
      </c>
      <c r="E1255" s="39" t="s">
        <v>6054</v>
      </c>
    </row>
    <row r="1256" spans="1:16" ht="25.5">
      <c r="A1256" t="s">
        <v>50</v>
      </c>
      <c s="34" t="s">
        <v>1723</v>
      </c>
      <c s="34" t="s">
        <v>6055</v>
      </c>
      <c s="35" t="s">
        <v>5</v>
      </c>
      <c s="6" t="s">
        <v>6056</v>
      </c>
      <c s="36" t="s">
        <v>101</v>
      </c>
      <c s="37">
        <v>16</v>
      </c>
      <c s="36">
        <v>0</v>
      </c>
      <c s="36">
        <f>ROUND(G1256*H1256,6)</f>
      </c>
      <c r="L1256" s="38">
        <v>0</v>
      </c>
      <c s="32">
        <f>ROUND(ROUND(L1256,2)*ROUND(G1256,3),2)</f>
      </c>
      <c s="36" t="s">
        <v>55</v>
      </c>
      <c>
        <f>(M1256*21)/100</f>
      </c>
      <c t="s">
        <v>28</v>
      </c>
    </row>
    <row r="1257" spans="1:5" ht="63.75">
      <c r="A1257" s="35" t="s">
        <v>56</v>
      </c>
      <c r="E1257" s="39" t="s">
        <v>6057</v>
      </c>
    </row>
    <row r="1258" spans="1:5" ht="12.75">
      <c r="A1258" s="35" t="s">
        <v>57</v>
      </c>
      <c r="E1258" s="40" t="s">
        <v>1019</v>
      </c>
    </row>
    <row r="1259" spans="1:5" ht="216.75">
      <c r="A1259" t="s">
        <v>59</v>
      </c>
      <c r="E1259" s="39" t="s">
        <v>309</v>
      </c>
    </row>
    <row r="1260" spans="1:16" ht="25.5">
      <c r="A1260" t="s">
        <v>50</v>
      </c>
      <c s="34" t="s">
        <v>1726</v>
      </c>
      <c s="34" t="s">
        <v>6058</v>
      </c>
      <c s="35" t="s">
        <v>5</v>
      </c>
      <c s="6" t="s">
        <v>6059</v>
      </c>
      <c s="36" t="s">
        <v>101</v>
      </c>
      <c s="37">
        <v>6</v>
      </c>
      <c s="36">
        <v>0</v>
      </c>
      <c s="36">
        <f>ROUND(G1260*H1260,6)</f>
      </c>
      <c r="L1260" s="38">
        <v>0</v>
      </c>
      <c s="32">
        <f>ROUND(ROUND(L1260,2)*ROUND(G1260,3),2)</f>
      </c>
      <c s="36" t="s">
        <v>55</v>
      </c>
      <c>
        <f>(M1260*21)/100</f>
      </c>
      <c t="s">
        <v>28</v>
      </c>
    </row>
    <row r="1261" spans="1:5" ht="25.5">
      <c r="A1261" s="35" t="s">
        <v>56</v>
      </c>
      <c r="E1261" s="39" t="s">
        <v>6059</v>
      </c>
    </row>
    <row r="1262" spans="1:5" ht="12.75">
      <c r="A1262" s="35" t="s">
        <v>57</v>
      </c>
      <c r="E1262" s="40" t="s">
        <v>241</v>
      </c>
    </row>
    <row r="1263" spans="1:5" ht="63.75">
      <c r="A1263" t="s">
        <v>59</v>
      </c>
      <c r="E1263" s="39" t="s">
        <v>6060</v>
      </c>
    </row>
    <row r="1264" spans="1:16" ht="12.75">
      <c r="A1264" t="s">
        <v>50</v>
      </c>
      <c s="34" t="s">
        <v>1727</v>
      </c>
      <c s="34" t="s">
        <v>6061</v>
      </c>
      <c s="35" t="s">
        <v>5</v>
      </c>
      <c s="6" t="s">
        <v>1280</v>
      </c>
      <c s="36" t="s">
        <v>321</v>
      </c>
      <c s="37">
        <v>24</v>
      </c>
      <c s="36">
        <v>0</v>
      </c>
      <c s="36">
        <f>ROUND(G1264*H1264,6)</f>
      </c>
      <c r="L1264" s="38">
        <v>0</v>
      </c>
      <c s="32">
        <f>ROUND(ROUND(L1264,2)*ROUND(G1264,3),2)</f>
      </c>
      <c s="36" t="s">
        <v>55</v>
      </c>
      <c>
        <f>(M1264*21)/100</f>
      </c>
      <c t="s">
        <v>28</v>
      </c>
    </row>
    <row r="1265" spans="1:5" ht="12.75">
      <c r="A1265" s="35" t="s">
        <v>56</v>
      </c>
      <c r="E1265" s="39" t="s">
        <v>1280</v>
      </c>
    </row>
    <row r="1266" spans="1:5" ht="12.75">
      <c r="A1266" s="35" t="s">
        <v>57</v>
      </c>
      <c r="E1266" s="40" t="s">
        <v>190</v>
      </c>
    </row>
    <row r="1267" spans="1:5" ht="140.25">
      <c r="A1267" t="s">
        <v>59</v>
      </c>
      <c r="E1267" s="39" t="s">
        <v>323</v>
      </c>
    </row>
    <row r="1268" spans="1:16" ht="12.75">
      <c r="A1268" t="s">
        <v>50</v>
      </c>
      <c s="34" t="s">
        <v>1730</v>
      </c>
      <c s="34" t="s">
        <v>6062</v>
      </c>
      <c s="35" t="s">
        <v>5</v>
      </c>
      <c s="6" t="s">
        <v>326</v>
      </c>
      <c s="36" t="s">
        <v>321</v>
      </c>
      <c s="37">
        <v>18</v>
      </c>
      <c s="36">
        <v>0</v>
      </c>
      <c s="36">
        <f>ROUND(G1268*H1268,6)</f>
      </c>
      <c r="L1268" s="38">
        <v>0</v>
      </c>
      <c s="32">
        <f>ROUND(ROUND(L1268,2)*ROUND(G1268,3),2)</f>
      </c>
      <c s="36" t="s">
        <v>55</v>
      </c>
      <c>
        <f>(M1268*21)/100</f>
      </c>
      <c t="s">
        <v>28</v>
      </c>
    </row>
    <row r="1269" spans="1:5" ht="12.75">
      <c r="A1269" s="35" t="s">
        <v>56</v>
      </c>
      <c r="E1269" s="39" t="s">
        <v>326</v>
      </c>
    </row>
    <row r="1270" spans="1:5" ht="12.75">
      <c r="A1270" s="35" t="s">
        <v>57</v>
      </c>
      <c r="E1270" s="40" t="s">
        <v>1008</v>
      </c>
    </row>
    <row r="1271" spans="1:5" ht="216.75">
      <c r="A1271" t="s">
        <v>59</v>
      </c>
      <c r="E1271" s="39" t="s">
        <v>327</v>
      </c>
    </row>
    <row r="1272" spans="1:16" ht="25.5">
      <c r="A1272" t="s">
        <v>50</v>
      </c>
      <c s="34" t="s">
        <v>1733</v>
      </c>
      <c s="34" t="s">
        <v>6063</v>
      </c>
      <c s="35" t="s">
        <v>5</v>
      </c>
      <c s="6" t="s">
        <v>6064</v>
      </c>
      <c s="36" t="s">
        <v>110</v>
      </c>
      <c s="37">
        <v>5</v>
      </c>
      <c s="36">
        <v>0</v>
      </c>
      <c s="36">
        <f>ROUND(G1272*H1272,6)</f>
      </c>
      <c r="L1272" s="38">
        <v>0</v>
      </c>
      <c s="32">
        <f>ROUND(ROUND(L1272,2)*ROUND(G1272,3),2)</f>
      </c>
      <c s="36" t="s">
        <v>55</v>
      </c>
      <c>
        <f>(M1272*21)/100</f>
      </c>
      <c t="s">
        <v>28</v>
      </c>
    </row>
    <row r="1273" spans="1:5" ht="25.5">
      <c r="A1273" s="35" t="s">
        <v>56</v>
      </c>
      <c r="E1273" s="39" t="s">
        <v>6064</v>
      </c>
    </row>
    <row r="1274" spans="1:5" ht="12.75">
      <c r="A1274" s="35" t="s">
        <v>57</v>
      </c>
      <c r="E1274" s="40" t="s">
        <v>220</v>
      </c>
    </row>
    <row r="1275" spans="1:5" ht="331.5">
      <c r="A1275" t="s">
        <v>59</v>
      </c>
      <c r="E1275" s="39" t="s">
        <v>6065</v>
      </c>
    </row>
    <row r="1276" spans="1:16" ht="12.75">
      <c r="A1276" t="s">
        <v>50</v>
      </c>
      <c s="34" t="s">
        <v>1736</v>
      </c>
      <c s="34" t="s">
        <v>6066</v>
      </c>
      <c s="35" t="s">
        <v>5</v>
      </c>
      <c s="6" t="s">
        <v>338</v>
      </c>
      <c s="36" t="s">
        <v>321</v>
      </c>
      <c s="37">
        <v>18</v>
      </c>
      <c s="36">
        <v>0</v>
      </c>
      <c s="36">
        <f>ROUND(G1276*H1276,6)</f>
      </c>
      <c r="L1276" s="38">
        <v>0</v>
      </c>
      <c s="32">
        <f>ROUND(ROUND(L1276,2)*ROUND(G1276,3),2)</f>
      </c>
      <c s="36" t="s">
        <v>55</v>
      </c>
      <c>
        <f>(M1276*21)/100</f>
      </c>
      <c t="s">
        <v>28</v>
      </c>
    </row>
    <row r="1277" spans="1:5" ht="12.75">
      <c r="A1277" s="35" t="s">
        <v>56</v>
      </c>
      <c r="E1277" s="39" t="s">
        <v>338</v>
      </c>
    </row>
    <row r="1278" spans="1:5" ht="12.75">
      <c r="A1278" s="35" t="s">
        <v>57</v>
      </c>
      <c r="E1278" s="40" t="s">
        <v>1008</v>
      </c>
    </row>
    <row r="1279" spans="1:5" ht="12.75">
      <c r="A1279" t="s">
        <v>59</v>
      </c>
      <c r="E1279" s="39" t="s">
        <v>5</v>
      </c>
    </row>
    <row r="1280" spans="1:16" ht="12.75">
      <c r="A1280" t="s">
        <v>50</v>
      </c>
      <c s="34" t="s">
        <v>1739</v>
      </c>
      <c s="34" t="s">
        <v>6067</v>
      </c>
      <c s="35" t="s">
        <v>5</v>
      </c>
      <c s="6" t="s">
        <v>6068</v>
      </c>
      <c s="36" t="s">
        <v>110</v>
      </c>
      <c s="37">
        <v>5</v>
      </c>
      <c s="36">
        <v>0</v>
      </c>
      <c s="36">
        <f>ROUND(G1280*H1280,6)</f>
      </c>
      <c r="L1280" s="38">
        <v>0</v>
      </c>
      <c s="32">
        <f>ROUND(ROUND(L1280,2)*ROUND(G1280,3),2)</f>
      </c>
      <c s="36" t="s">
        <v>55</v>
      </c>
      <c>
        <f>(M1280*21)/100</f>
      </c>
      <c t="s">
        <v>28</v>
      </c>
    </row>
    <row r="1281" spans="1:5" ht="12.75">
      <c r="A1281" s="35" t="s">
        <v>56</v>
      </c>
      <c r="E1281" s="39" t="s">
        <v>6068</v>
      </c>
    </row>
    <row r="1282" spans="1:5" ht="12.75">
      <c r="A1282" s="35" t="s">
        <v>57</v>
      </c>
      <c r="E1282" s="40" t="s">
        <v>220</v>
      </c>
    </row>
    <row r="1283" spans="1:5" ht="102">
      <c r="A1283" t="s">
        <v>59</v>
      </c>
      <c r="E1283" s="39" t="s">
        <v>6069</v>
      </c>
    </row>
    <row r="1284" spans="1:16" ht="12.75">
      <c r="A1284" t="s">
        <v>50</v>
      </c>
      <c s="34" t="s">
        <v>1742</v>
      </c>
      <c s="34" t="s">
        <v>6070</v>
      </c>
      <c s="35" t="s">
        <v>5</v>
      </c>
      <c s="6" t="s">
        <v>1287</v>
      </c>
      <c s="36" t="s">
        <v>110</v>
      </c>
      <c s="37">
        <v>5</v>
      </c>
      <c s="36">
        <v>0</v>
      </c>
      <c s="36">
        <f>ROUND(G1284*H1284,6)</f>
      </c>
      <c r="L1284" s="38">
        <v>0</v>
      </c>
      <c s="32">
        <f>ROUND(ROUND(L1284,2)*ROUND(G1284,3),2)</f>
      </c>
      <c s="36" t="s">
        <v>55</v>
      </c>
      <c>
        <f>(M1284*21)/100</f>
      </c>
      <c t="s">
        <v>28</v>
      </c>
    </row>
    <row r="1285" spans="1:5" ht="12.75">
      <c r="A1285" s="35" t="s">
        <v>56</v>
      </c>
      <c r="E1285" s="39" t="s">
        <v>1287</v>
      </c>
    </row>
    <row r="1286" spans="1:5" ht="12.75">
      <c r="A1286" s="35" t="s">
        <v>57</v>
      </c>
      <c r="E1286" s="40" t="s">
        <v>220</v>
      </c>
    </row>
    <row r="1287" spans="1:5" ht="102">
      <c r="A1287" t="s">
        <v>59</v>
      </c>
      <c r="E1287" s="39" t="s">
        <v>6069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1448</v>
      </c>
      <c s="41">
        <f>Rekapitulace!C18</f>
      </c>
      <c s="20" t="s">
        <v>0</v>
      </c>
      <c t="s">
        <v>23</v>
      </c>
      <c t="s">
        <v>28</v>
      </c>
    </row>
    <row r="4" spans="1:16" ht="32" customHeight="1">
      <c r="A4" s="24" t="s">
        <v>20</v>
      </c>
      <c s="25" t="s">
        <v>29</v>
      </c>
      <c s="27" t="s">
        <v>1448</v>
      </c>
      <c r="E4" s="26" t="s">
        <v>1449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COUNTIFS(L8:L543,"=0",A8:A543,"P")+COUNTIFS(L8:L543,"",A8:A543,"P")+SUM(Q8:Q543)</f>
      </c>
    </row>
    <row r="8" spans="1:13" ht="12.75">
      <c r="A8" t="s">
        <v>45</v>
      </c>
      <c r="C8" s="28" t="s">
        <v>6073</v>
      </c>
      <c r="E8" s="30" t="s">
        <v>6072</v>
      </c>
      <c r="J8" s="29">
        <f>0+J9+J542</f>
      </c>
      <c s="29">
        <f>0+K9+K542</f>
      </c>
      <c s="29">
        <f>0+L9+L542</f>
      </c>
      <c s="29">
        <f>0+M9+M542</f>
      </c>
    </row>
    <row r="9" spans="1:13" ht="12.75">
      <c r="A9" t="s">
        <v>47</v>
      </c>
      <c r="C9" s="31" t="s">
        <v>3173</v>
      </c>
      <c r="E9" s="33" t="s">
        <v>169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f>
      </c>
    </row>
    <row r="10" spans="1:16" ht="25.5">
      <c r="A10" t="s">
        <v>50</v>
      </c>
      <c s="34" t="s">
        <v>62</v>
      </c>
      <c s="34" t="s">
        <v>6074</v>
      </c>
      <c s="35" t="s">
        <v>5</v>
      </c>
      <c s="6" t="s">
        <v>6075</v>
      </c>
      <c s="36" t="s">
        <v>1327</v>
      </c>
      <c s="37">
        <v>1</v>
      </c>
      <c s="36">
        <v>0</v>
      </c>
      <c s="36">
        <f>ROUND(G10*H10,6)</f>
      </c>
      <c r="L10" s="38">
        <v>0</v>
      </c>
      <c s="32">
        <f>ROUND(ROUND(L10,2)*ROUND(G10,3),2)</f>
      </c>
      <c s="36" t="s">
        <v>55</v>
      </c>
      <c>
        <f>(M10*21)/100</f>
      </c>
      <c t="s">
        <v>28</v>
      </c>
    </row>
    <row r="11" spans="1:5" ht="25.5">
      <c r="A11" s="35" t="s">
        <v>56</v>
      </c>
      <c r="E11" s="39" t="s">
        <v>6075</v>
      </c>
    </row>
    <row r="12" spans="1:5" ht="12.75">
      <c r="A12" s="35" t="s">
        <v>57</v>
      </c>
      <c r="E12" s="40" t="s">
        <v>58</v>
      </c>
    </row>
    <row r="13" spans="1:5" ht="38.25">
      <c r="A13" t="s">
        <v>59</v>
      </c>
      <c r="E13" s="39" t="s">
        <v>6076</v>
      </c>
    </row>
    <row r="14" spans="1:16" ht="25.5">
      <c r="A14" t="s">
        <v>50</v>
      </c>
      <c s="34" t="s">
        <v>28</v>
      </c>
      <c s="34" t="s">
        <v>6077</v>
      </c>
      <c s="35" t="s">
        <v>5</v>
      </c>
      <c s="6" t="s">
        <v>6078</v>
      </c>
      <c s="36" t="s">
        <v>1327</v>
      </c>
      <c s="37">
        <v>1</v>
      </c>
      <c s="36">
        <v>0</v>
      </c>
      <c s="36">
        <f>ROUND(G14*H14,6)</f>
      </c>
      <c r="L14" s="38">
        <v>0</v>
      </c>
      <c s="32">
        <f>ROUND(ROUND(L14,2)*ROUND(G14,3),2)</f>
      </c>
      <c s="36" t="s">
        <v>55</v>
      </c>
      <c>
        <f>(M14*21)/100</f>
      </c>
      <c t="s">
        <v>28</v>
      </c>
    </row>
    <row r="15" spans="1:5" ht="38.25">
      <c r="A15" s="35" t="s">
        <v>56</v>
      </c>
      <c r="E15" s="39" t="s">
        <v>6079</v>
      </c>
    </row>
    <row r="16" spans="1:5" ht="12.75">
      <c r="A16" s="35" t="s">
        <v>57</v>
      </c>
      <c r="E16" s="40" t="s">
        <v>58</v>
      </c>
    </row>
    <row r="17" spans="1:5" ht="63.75">
      <c r="A17" t="s">
        <v>59</v>
      </c>
      <c r="E17" s="39" t="s">
        <v>6080</v>
      </c>
    </row>
    <row r="18" spans="1:16" ht="25.5">
      <c r="A18" t="s">
        <v>50</v>
      </c>
      <c s="34" t="s">
        <v>26</v>
      </c>
      <c s="34" t="s">
        <v>6081</v>
      </c>
      <c s="35" t="s">
        <v>5</v>
      </c>
      <c s="6" t="s">
        <v>6082</v>
      </c>
      <c s="36" t="s">
        <v>1327</v>
      </c>
      <c s="37">
        <v>1</v>
      </c>
      <c s="36">
        <v>0</v>
      </c>
      <c s="36">
        <f>ROUND(G18*H18,6)</f>
      </c>
      <c r="L18" s="38">
        <v>0</v>
      </c>
      <c s="32">
        <f>ROUND(ROUND(L18,2)*ROUND(G18,3),2)</f>
      </c>
      <c s="36" t="s">
        <v>55</v>
      </c>
      <c>
        <f>(M18*21)/100</f>
      </c>
      <c t="s">
        <v>28</v>
      </c>
    </row>
    <row r="19" spans="1:5" ht="25.5">
      <c r="A19" s="35" t="s">
        <v>56</v>
      </c>
      <c r="E19" s="39" t="s">
        <v>6082</v>
      </c>
    </row>
    <row r="20" spans="1:5" ht="12.75">
      <c r="A20" s="35" t="s">
        <v>57</v>
      </c>
      <c r="E20" s="40" t="s">
        <v>58</v>
      </c>
    </row>
    <row r="21" spans="1:5" ht="38.25">
      <c r="A21" t="s">
        <v>59</v>
      </c>
      <c r="E21" s="39" t="s">
        <v>6076</v>
      </c>
    </row>
    <row r="22" spans="1:16" ht="25.5">
      <c r="A22" t="s">
        <v>50</v>
      </c>
      <c s="34" t="s">
        <v>78</v>
      </c>
      <c s="34" t="s">
        <v>6083</v>
      </c>
      <c s="35" t="s">
        <v>5</v>
      </c>
      <c s="6" t="s">
        <v>6084</v>
      </c>
      <c s="36" t="s">
        <v>1327</v>
      </c>
      <c s="37">
        <v>1</v>
      </c>
      <c s="36">
        <v>0</v>
      </c>
      <c s="36">
        <f>ROUND(G22*H22,6)</f>
      </c>
      <c r="L22" s="38">
        <v>0</v>
      </c>
      <c s="32">
        <f>ROUND(ROUND(L22,2)*ROUND(G22,3),2)</f>
      </c>
      <c s="36" t="s">
        <v>55</v>
      </c>
      <c>
        <f>(M22*21)/100</f>
      </c>
      <c t="s">
        <v>28</v>
      </c>
    </row>
    <row r="23" spans="1:5" ht="38.25">
      <c r="A23" s="35" t="s">
        <v>56</v>
      </c>
      <c r="E23" s="39" t="s">
        <v>6085</v>
      </c>
    </row>
    <row r="24" spans="1:5" ht="12.75">
      <c r="A24" s="35" t="s">
        <v>57</v>
      </c>
      <c r="E24" s="40" t="s">
        <v>58</v>
      </c>
    </row>
    <row r="25" spans="1:5" ht="63.75">
      <c r="A25" t="s">
        <v>59</v>
      </c>
      <c r="E25" s="39" t="s">
        <v>6080</v>
      </c>
    </row>
    <row r="26" spans="1:16" ht="25.5">
      <c r="A26" t="s">
        <v>50</v>
      </c>
      <c s="34" t="s">
        <v>83</v>
      </c>
      <c s="34" t="s">
        <v>6086</v>
      </c>
      <c s="35" t="s">
        <v>5</v>
      </c>
      <c s="6" t="s">
        <v>6087</v>
      </c>
      <c s="36" t="s">
        <v>1327</v>
      </c>
      <c s="37">
        <v>3</v>
      </c>
      <c s="36">
        <v>0</v>
      </c>
      <c s="36">
        <f>ROUND(G26*H26,6)</f>
      </c>
      <c r="L26" s="38">
        <v>0</v>
      </c>
      <c s="32">
        <f>ROUND(ROUND(L26,2)*ROUND(G26,3),2)</f>
      </c>
      <c s="36" t="s">
        <v>55</v>
      </c>
      <c>
        <f>(M26*21)/100</f>
      </c>
      <c t="s">
        <v>28</v>
      </c>
    </row>
    <row r="27" spans="1:5" ht="25.5">
      <c r="A27" s="35" t="s">
        <v>56</v>
      </c>
      <c r="E27" s="39" t="s">
        <v>6087</v>
      </c>
    </row>
    <row r="28" spans="1:5" ht="12.75">
      <c r="A28" s="35" t="s">
        <v>57</v>
      </c>
      <c r="E28" s="40" t="s">
        <v>248</v>
      </c>
    </row>
    <row r="29" spans="1:5" ht="38.25">
      <c r="A29" t="s">
        <v>59</v>
      </c>
      <c r="E29" s="39" t="s">
        <v>6076</v>
      </c>
    </row>
    <row r="30" spans="1:16" ht="25.5">
      <c r="A30" t="s">
        <v>50</v>
      </c>
      <c s="34" t="s">
        <v>27</v>
      </c>
      <c s="34" t="s">
        <v>6088</v>
      </c>
      <c s="35" t="s">
        <v>5</v>
      </c>
      <c s="6" t="s">
        <v>6089</v>
      </c>
      <c s="36" t="s">
        <v>1327</v>
      </c>
      <c s="37">
        <v>3</v>
      </c>
      <c s="36">
        <v>0</v>
      </c>
      <c s="36">
        <f>ROUND(G30*H30,6)</f>
      </c>
      <c r="L30" s="38">
        <v>0</v>
      </c>
      <c s="32">
        <f>ROUND(ROUND(L30,2)*ROUND(G30,3),2)</f>
      </c>
      <c s="36" t="s">
        <v>55</v>
      </c>
      <c>
        <f>(M30*21)/100</f>
      </c>
      <c t="s">
        <v>28</v>
      </c>
    </row>
    <row r="31" spans="1:5" ht="25.5">
      <c r="A31" s="35" t="s">
        <v>56</v>
      </c>
      <c r="E31" s="39" t="s">
        <v>6089</v>
      </c>
    </row>
    <row r="32" spans="1:5" ht="12.75">
      <c r="A32" s="35" t="s">
        <v>57</v>
      </c>
      <c r="E32" s="40" t="s">
        <v>248</v>
      </c>
    </row>
    <row r="33" spans="1:5" ht="63.75">
      <c r="A33" t="s">
        <v>59</v>
      </c>
      <c r="E33" s="39" t="s">
        <v>6080</v>
      </c>
    </row>
    <row r="34" spans="1:16" ht="25.5">
      <c r="A34" t="s">
        <v>50</v>
      </c>
      <c s="34" t="s">
        <v>92</v>
      </c>
      <c s="34" t="s">
        <v>6090</v>
      </c>
      <c s="35" t="s">
        <v>5</v>
      </c>
      <c s="6" t="s">
        <v>6091</v>
      </c>
      <c s="36" t="s">
        <v>1327</v>
      </c>
      <c s="37">
        <v>1</v>
      </c>
      <c s="36">
        <v>0</v>
      </c>
      <c s="36">
        <f>ROUND(G34*H34,6)</f>
      </c>
      <c r="L34" s="38">
        <v>0</v>
      </c>
      <c s="32">
        <f>ROUND(ROUND(L34,2)*ROUND(G34,3),2)</f>
      </c>
      <c s="36" t="s">
        <v>55</v>
      </c>
      <c>
        <f>(M34*21)/100</f>
      </c>
      <c t="s">
        <v>28</v>
      </c>
    </row>
    <row r="35" spans="1:5" ht="25.5">
      <c r="A35" s="35" t="s">
        <v>56</v>
      </c>
      <c r="E35" s="39" t="s">
        <v>6091</v>
      </c>
    </row>
    <row r="36" spans="1:5" ht="12.75">
      <c r="A36" s="35" t="s">
        <v>57</v>
      </c>
      <c r="E36" s="40" t="s">
        <v>58</v>
      </c>
    </row>
    <row r="37" spans="1:5" ht="38.25">
      <c r="A37" t="s">
        <v>59</v>
      </c>
      <c r="E37" s="39" t="s">
        <v>6076</v>
      </c>
    </row>
    <row r="38" spans="1:16" ht="25.5">
      <c r="A38" t="s">
        <v>50</v>
      </c>
      <c s="34" t="s">
        <v>48</v>
      </c>
      <c s="34" t="s">
        <v>6092</v>
      </c>
      <c s="35" t="s">
        <v>5</v>
      </c>
      <c s="6" t="s">
        <v>6093</v>
      </c>
      <c s="36" t="s">
        <v>1327</v>
      </c>
      <c s="37">
        <v>1</v>
      </c>
      <c s="36">
        <v>0</v>
      </c>
      <c s="36">
        <f>ROUND(G38*H38,6)</f>
      </c>
      <c r="L38" s="38">
        <v>0</v>
      </c>
      <c s="32">
        <f>ROUND(ROUND(L38,2)*ROUND(G38,3),2)</f>
      </c>
      <c s="36" t="s">
        <v>55</v>
      </c>
      <c>
        <f>(M38*21)/100</f>
      </c>
      <c t="s">
        <v>28</v>
      </c>
    </row>
    <row r="39" spans="1:5" ht="25.5">
      <c r="A39" s="35" t="s">
        <v>56</v>
      </c>
      <c r="E39" s="39" t="s">
        <v>6093</v>
      </c>
    </row>
    <row r="40" spans="1:5" ht="12.75">
      <c r="A40" s="35" t="s">
        <v>57</v>
      </c>
      <c r="E40" s="40" t="s">
        <v>58</v>
      </c>
    </row>
    <row r="41" spans="1:5" ht="63.75">
      <c r="A41" t="s">
        <v>59</v>
      </c>
      <c r="E41" s="39" t="s">
        <v>6080</v>
      </c>
    </row>
    <row r="42" spans="1:16" ht="25.5">
      <c r="A42" t="s">
        <v>50</v>
      </c>
      <c s="34" t="s">
        <v>107</v>
      </c>
      <c s="34" t="s">
        <v>6094</v>
      </c>
      <c s="35" t="s">
        <v>5</v>
      </c>
      <c s="6" t="s">
        <v>6095</v>
      </c>
      <c s="36" t="s">
        <v>1327</v>
      </c>
      <c s="37">
        <v>1</v>
      </c>
      <c s="36">
        <v>0</v>
      </c>
      <c s="36">
        <f>ROUND(G42*H42,6)</f>
      </c>
      <c r="L42" s="38">
        <v>0</v>
      </c>
      <c s="32">
        <f>ROUND(ROUND(L42,2)*ROUND(G42,3),2)</f>
      </c>
      <c s="36" t="s">
        <v>55</v>
      </c>
      <c>
        <f>(M42*21)/100</f>
      </c>
      <c t="s">
        <v>28</v>
      </c>
    </row>
    <row r="43" spans="1:5" ht="25.5">
      <c r="A43" s="35" t="s">
        <v>56</v>
      </c>
      <c r="E43" s="39" t="s">
        <v>6095</v>
      </c>
    </row>
    <row r="44" spans="1:5" ht="12.75">
      <c r="A44" s="35" t="s">
        <v>57</v>
      </c>
      <c r="E44" s="40" t="s">
        <v>58</v>
      </c>
    </row>
    <row r="45" spans="1:5" ht="38.25">
      <c r="A45" t="s">
        <v>59</v>
      </c>
      <c r="E45" s="39" t="s">
        <v>6076</v>
      </c>
    </row>
    <row r="46" spans="1:16" ht="25.5">
      <c r="A46" t="s">
        <v>50</v>
      </c>
      <c s="34" t="s">
        <v>113</v>
      </c>
      <c s="34" t="s">
        <v>6096</v>
      </c>
      <c s="35" t="s">
        <v>5</v>
      </c>
      <c s="6" t="s">
        <v>6097</v>
      </c>
      <c s="36" t="s">
        <v>1327</v>
      </c>
      <c s="37">
        <v>1</v>
      </c>
      <c s="36">
        <v>0</v>
      </c>
      <c s="36">
        <f>ROUND(G46*H46,6)</f>
      </c>
      <c r="L46" s="38">
        <v>0</v>
      </c>
      <c s="32">
        <f>ROUND(ROUND(L46,2)*ROUND(G46,3),2)</f>
      </c>
      <c s="36" t="s">
        <v>55</v>
      </c>
      <c>
        <f>(M46*21)/100</f>
      </c>
      <c t="s">
        <v>28</v>
      </c>
    </row>
    <row r="47" spans="1:5" ht="38.25">
      <c r="A47" s="35" t="s">
        <v>56</v>
      </c>
      <c r="E47" s="39" t="s">
        <v>6098</v>
      </c>
    </row>
    <row r="48" spans="1:5" ht="12.75">
      <c r="A48" s="35" t="s">
        <v>57</v>
      </c>
      <c r="E48" s="40" t="s">
        <v>58</v>
      </c>
    </row>
    <row r="49" spans="1:5" ht="63.75">
      <c r="A49" t="s">
        <v>59</v>
      </c>
      <c r="E49" s="39" t="s">
        <v>6080</v>
      </c>
    </row>
    <row r="50" spans="1:16" ht="25.5">
      <c r="A50" t="s">
        <v>50</v>
      </c>
      <c s="34" t="s">
        <v>117</v>
      </c>
      <c s="34" t="s">
        <v>6099</v>
      </c>
      <c s="35" t="s">
        <v>5</v>
      </c>
      <c s="6" t="s">
        <v>6100</v>
      </c>
      <c s="36" t="s">
        <v>1327</v>
      </c>
      <c s="37">
        <v>1</v>
      </c>
      <c s="36">
        <v>0</v>
      </c>
      <c s="36">
        <f>ROUND(G50*H50,6)</f>
      </c>
      <c r="L50" s="38">
        <v>0</v>
      </c>
      <c s="32">
        <f>ROUND(ROUND(L50,2)*ROUND(G50,3),2)</f>
      </c>
      <c s="36" t="s">
        <v>55</v>
      </c>
      <c>
        <f>(M50*21)/100</f>
      </c>
      <c t="s">
        <v>28</v>
      </c>
    </row>
    <row r="51" spans="1:5" ht="25.5">
      <c r="A51" s="35" t="s">
        <v>56</v>
      </c>
      <c r="E51" s="39" t="s">
        <v>6100</v>
      </c>
    </row>
    <row r="52" spans="1:5" ht="12.75">
      <c r="A52" s="35" t="s">
        <v>57</v>
      </c>
      <c r="E52" s="40" t="s">
        <v>58</v>
      </c>
    </row>
    <row r="53" spans="1:5" ht="38.25">
      <c r="A53" t="s">
        <v>59</v>
      </c>
      <c r="E53" s="39" t="s">
        <v>6076</v>
      </c>
    </row>
    <row r="54" spans="1:16" ht="25.5">
      <c r="A54" t="s">
        <v>50</v>
      </c>
      <c s="34" t="s">
        <v>121</v>
      </c>
      <c s="34" t="s">
        <v>6101</v>
      </c>
      <c s="35" t="s">
        <v>5</v>
      </c>
      <c s="6" t="s">
        <v>6102</v>
      </c>
      <c s="36" t="s">
        <v>1327</v>
      </c>
      <c s="37">
        <v>1</v>
      </c>
      <c s="36">
        <v>0</v>
      </c>
      <c s="36">
        <f>ROUND(G54*H54,6)</f>
      </c>
      <c r="L54" s="38">
        <v>0</v>
      </c>
      <c s="32">
        <f>ROUND(ROUND(L54,2)*ROUND(G54,3),2)</f>
      </c>
      <c s="36" t="s">
        <v>55</v>
      </c>
      <c>
        <f>(M54*21)/100</f>
      </c>
      <c t="s">
        <v>28</v>
      </c>
    </row>
    <row r="55" spans="1:5" ht="38.25">
      <c r="A55" s="35" t="s">
        <v>56</v>
      </c>
      <c r="E55" s="39" t="s">
        <v>6103</v>
      </c>
    </row>
    <row r="56" spans="1:5" ht="12.75">
      <c r="A56" s="35" t="s">
        <v>57</v>
      </c>
      <c r="E56" s="40" t="s">
        <v>58</v>
      </c>
    </row>
    <row r="57" spans="1:5" ht="63.75">
      <c r="A57" t="s">
        <v>59</v>
      </c>
      <c r="E57" s="39" t="s">
        <v>6080</v>
      </c>
    </row>
    <row r="58" spans="1:16" ht="25.5">
      <c r="A58" t="s">
        <v>50</v>
      </c>
      <c s="34" t="s">
        <v>125</v>
      </c>
      <c s="34" t="s">
        <v>6104</v>
      </c>
      <c s="35" t="s">
        <v>5</v>
      </c>
      <c s="6" t="s">
        <v>6105</v>
      </c>
      <c s="36" t="s">
        <v>1327</v>
      </c>
      <c s="37">
        <v>1</v>
      </c>
      <c s="36">
        <v>0</v>
      </c>
      <c s="36">
        <f>ROUND(G58*H58,6)</f>
      </c>
      <c r="L58" s="38">
        <v>0</v>
      </c>
      <c s="32">
        <f>ROUND(ROUND(L58,2)*ROUND(G58,3),2)</f>
      </c>
      <c s="36" t="s">
        <v>55</v>
      </c>
      <c>
        <f>(M58*21)/100</f>
      </c>
      <c t="s">
        <v>28</v>
      </c>
    </row>
    <row r="59" spans="1:5" ht="25.5">
      <c r="A59" s="35" t="s">
        <v>56</v>
      </c>
      <c r="E59" s="39" t="s">
        <v>6105</v>
      </c>
    </row>
    <row r="60" spans="1:5" ht="12.75">
      <c r="A60" s="35" t="s">
        <v>57</v>
      </c>
      <c r="E60" s="40" t="s">
        <v>58</v>
      </c>
    </row>
    <row r="61" spans="1:5" ht="38.25">
      <c r="A61" t="s">
        <v>59</v>
      </c>
      <c r="E61" s="39" t="s">
        <v>6076</v>
      </c>
    </row>
    <row r="62" spans="1:16" ht="25.5">
      <c r="A62" t="s">
        <v>50</v>
      </c>
      <c s="34" t="s">
        <v>130</v>
      </c>
      <c s="34" t="s">
        <v>6106</v>
      </c>
      <c s="35" t="s">
        <v>5</v>
      </c>
      <c s="6" t="s">
        <v>6107</v>
      </c>
      <c s="36" t="s">
        <v>1327</v>
      </c>
      <c s="37">
        <v>1</v>
      </c>
      <c s="36">
        <v>0</v>
      </c>
      <c s="36">
        <f>ROUND(G62*H62,6)</f>
      </c>
      <c r="L62" s="38">
        <v>0</v>
      </c>
      <c s="32">
        <f>ROUND(ROUND(L62,2)*ROUND(G62,3),2)</f>
      </c>
      <c s="36" t="s">
        <v>55</v>
      </c>
      <c>
        <f>(M62*21)/100</f>
      </c>
      <c t="s">
        <v>28</v>
      </c>
    </row>
    <row r="63" spans="1:5" ht="38.25">
      <c r="A63" s="35" t="s">
        <v>56</v>
      </c>
      <c r="E63" s="39" t="s">
        <v>6108</v>
      </c>
    </row>
    <row r="64" spans="1:5" ht="12.75">
      <c r="A64" s="35" t="s">
        <v>57</v>
      </c>
      <c r="E64" s="40" t="s">
        <v>58</v>
      </c>
    </row>
    <row r="65" spans="1:5" ht="63.75">
      <c r="A65" t="s">
        <v>59</v>
      </c>
      <c r="E65" s="39" t="s">
        <v>6080</v>
      </c>
    </row>
    <row r="66" spans="1:16" ht="25.5">
      <c r="A66" t="s">
        <v>50</v>
      </c>
      <c s="34" t="s">
        <v>134</v>
      </c>
      <c s="34" t="s">
        <v>6109</v>
      </c>
      <c s="35" t="s">
        <v>5</v>
      </c>
      <c s="6" t="s">
        <v>6110</v>
      </c>
      <c s="36" t="s">
        <v>1327</v>
      </c>
      <c s="37">
        <v>2</v>
      </c>
      <c s="36">
        <v>0</v>
      </c>
      <c s="36">
        <f>ROUND(G66*H66,6)</f>
      </c>
      <c r="L66" s="38">
        <v>0</v>
      </c>
      <c s="32">
        <f>ROUND(ROUND(L66,2)*ROUND(G66,3),2)</f>
      </c>
      <c s="36" t="s">
        <v>55</v>
      </c>
      <c>
        <f>(M66*21)/100</f>
      </c>
      <c t="s">
        <v>28</v>
      </c>
    </row>
    <row r="67" spans="1:5" ht="25.5">
      <c r="A67" s="35" t="s">
        <v>56</v>
      </c>
      <c r="E67" s="39" t="s">
        <v>6110</v>
      </c>
    </row>
    <row r="68" spans="1:5" ht="12.75">
      <c r="A68" s="35" t="s">
        <v>57</v>
      </c>
      <c r="E68" s="40" t="s">
        <v>415</v>
      </c>
    </row>
    <row r="69" spans="1:5" ht="38.25">
      <c r="A69" t="s">
        <v>59</v>
      </c>
      <c r="E69" s="39" t="s">
        <v>6076</v>
      </c>
    </row>
    <row r="70" spans="1:16" ht="25.5">
      <c r="A70" t="s">
        <v>50</v>
      </c>
      <c s="34" t="s">
        <v>137</v>
      </c>
      <c s="34" t="s">
        <v>6111</v>
      </c>
      <c s="35" t="s">
        <v>5</v>
      </c>
      <c s="6" t="s">
        <v>6112</v>
      </c>
      <c s="36" t="s">
        <v>1327</v>
      </c>
      <c s="37">
        <v>2</v>
      </c>
      <c s="36">
        <v>0</v>
      </c>
      <c s="36">
        <f>ROUND(G70*H70,6)</f>
      </c>
      <c r="L70" s="38">
        <v>0</v>
      </c>
      <c s="32">
        <f>ROUND(ROUND(L70,2)*ROUND(G70,3),2)</f>
      </c>
      <c s="36" t="s">
        <v>55</v>
      </c>
      <c>
        <f>(M70*21)/100</f>
      </c>
      <c t="s">
        <v>28</v>
      </c>
    </row>
    <row r="71" spans="1:5" ht="38.25">
      <c r="A71" s="35" t="s">
        <v>56</v>
      </c>
      <c r="E71" s="39" t="s">
        <v>6113</v>
      </c>
    </row>
    <row r="72" spans="1:5" ht="12.75">
      <c r="A72" s="35" t="s">
        <v>57</v>
      </c>
      <c r="E72" s="40" t="s">
        <v>415</v>
      </c>
    </row>
    <row r="73" spans="1:5" ht="63.75">
      <c r="A73" t="s">
        <v>59</v>
      </c>
      <c r="E73" s="39" t="s">
        <v>6080</v>
      </c>
    </row>
    <row r="74" spans="1:16" ht="25.5">
      <c r="A74" t="s">
        <v>50</v>
      </c>
      <c s="34" t="s">
        <v>140</v>
      </c>
      <c s="34" t="s">
        <v>6114</v>
      </c>
      <c s="35" t="s">
        <v>5</v>
      </c>
      <c s="6" t="s">
        <v>6115</v>
      </c>
      <c s="36" t="s">
        <v>1327</v>
      </c>
      <c s="37">
        <v>1</v>
      </c>
      <c s="36">
        <v>0</v>
      </c>
      <c s="36">
        <f>ROUND(G74*H74,6)</f>
      </c>
      <c r="L74" s="38">
        <v>0</v>
      </c>
      <c s="32">
        <f>ROUND(ROUND(L74,2)*ROUND(G74,3),2)</f>
      </c>
      <c s="36" t="s">
        <v>55</v>
      </c>
      <c>
        <f>(M74*21)/100</f>
      </c>
      <c t="s">
        <v>28</v>
      </c>
    </row>
    <row r="75" spans="1:5" ht="25.5">
      <c r="A75" s="35" t="s">
        <v>56</v>
      </c>
      <c r="E75" s="39" t="s">
        <v>6115</v>
      </c>
    </row>
    <row r="76" spans="1:5" ht="12.75">
      <c r="A76" s="35" t="s">
        <v>57</v>
      </c>
      <c r="E76" s="40" t="s">
        <v>58</v>
      </c>
    </row>
    <row r="77" spans="1:5" ht="38.25">
      <c r="A77" t="s">
        <v>59</v>
      </c>
      <c r="E77" s="39" t="s">
        <v>6076</v>
      </c>
    </row>
    <row r="78" spans="1:16" ht="25.5">
      <c r="A78" t="s">
        <v>50</v>
      </c>
      <c s="34" t="s">
        <v>143</v>
      </c>
      <c s="34" t="s">
        <v>6116</v>
      </c>
      <c s="35" t="s">
        <v>5</v>
      </c>
      <c s="6" t="s">
        <v>6117</v>
      </c>
      <c s="36" t="s">
        <v>1327</v>
      </c>
      <c s="37">
        <v>1</v>
      </c>
      <c s="36">
        <v>0</v>
      </c>
      <c s="36">
        <f>ROUND(G78*H78,6)</f>
      </c>
      <c r="L78" s="38">
        <v>0</v>
      </c>
      <c s="32">
        <f>ROUND(ROUND(L78,2)*ROUND(G78,3),2)</f>
      </c>
      <c s="36" t="s">
        <v>55</v>
      </c>
      <c>
        <f>(M78*21)/100</f>
      </c>
      <c t="s">
        <v>28</v>
      </c>
    </row>
    <row r="79" spans="1:5" ht="38.25">
      <c r="A79" s="35" t="s">
        <v>56</v>
      </c>
      <c r="E79" s="39" t="s">
        <v>6118</v>
      </c>
    </row>
    <row r="80" spans="1:5" ht="12.75">
      <c r="A80" s="35" t="s">
        <v>57</v>
      </c>
      <c r="E80" s="40" t="s">
        <v>58</v>
      </c>
    </row>
    <row r="81" spans="1:5" ht="63.75">
      <c r="A81" t="s">
        <v>59</v>
      </c>
      <c r="E81" s="39" t="s">
        <v>6080</v>
      </c>
    </row>
    <row r="82" spans="1:16" ht="25.5">
      <c r="A82" t="s">
        <v>50</v>
      </c>
      <c s="34" t="s">
        <v>146</v>
      </c>
      <c s="34" t="s">
        <v>6119</v>
      </c>
      <c s="35" t="s">
        <v>5</v>
      </c>
      <c s="6" t="s">
        <v>6120</v>
      </c>
      <c s="36" t="s">
        <v>1327</v>
      </c>
      <c s="37">
        <v>1</v>
      </c>
      <c s="36">
        <v>0</v>
      </c>
      <c s="36">
        <f>ROUND(G82*H82,6)</f>
      </c>
      <c r="L82" s="38">
        <v>0</v>
      </c>
      <c s="32">
        <f>ROUND(ROUND(L82,2)*ROUND(G82,3),2)</f>
      </c>
      <c s="36" t="s">
        <v>55</v>
      </c>
      <c>
        <f>(M82*21)/100</f>
      </c>
      <c t="s">
        <v>28</v>
      </c>
    </row>
    <row r="83" spans="1:5" ht="25.5">
      <c r="A83" s="35" t="s">
        <v>56</v>
      </c>
      <c r="E83" s="39" t="s">
        <v>6120</v>
      </c>
    </row>
    <row r="84" spans="1:5" ht="12.75">
      <c r="A84" s="35" t="s">
        <v>57</v>
      </c>
      <c r="E84" s="40" t="s">
        <v>58</v>
      </c>
    </row>
    <row r="85" spans="1:5" ht="38.25">
      <c r="A85" t="s">
        <v>59</v>
      </c>
      <c r="E85" s="39" t="s">
        <v>6076</v>
      </c>
    </row>
    <row r="86" spans="1:16" ht="25.5">
      <c r="A86" t="s">
        <v>50</v>
      </c>
      <c s="34" t="s">
        <v>150</v>
      </c>
      <c s="34" t="s">
        <v>6121</v>
      </c>
      <c s="35" t="s">
        <v>5</v>
      </c>
      <c s="6" t="s">
        <v>6122</v>
      </c>
      <c s="36" t="s">
        <v>1327</v>
      </c>
      <c s="37">
        <v>1</v>
      </c>
      <c s="36">
        <v>0</v>
      </c>
      <c s="36">
        <f>ROUND(G86*H86,6)</f>
      </c>
      <c r="L86" s="38">
        <v>0</v>
      </c>
      <c s="32">
        <f>ROUND(ROUND(L86,2)*ROUND(G86,3),2)</f>
      </c>
      <c s="36" t="s">
        <v>55</v>
      </c>
      <c>
        <f>(M86*21)/100</f>
      </c>
      <c t="s">
        <v>28</v>
      </c>
    </row>
    <row r="87" spans="1:5" ht="38.25">
      <c r="A87" s="35" t="s">
        <v>56</v>
      </c>
      <c r="E87" s="39" t="s">
        <v>6123</v>
      </c>
    </row>
    <row r="88" spans="1:5" ht="12.75">
      <c r="A88" s="35" t="s">
        <v>57</v>
      </c>
      <c r="E88" s="40" t="s">
        <v>58</v>
      </c>
    </row>
    <row r="89" spans="1:5" ht="63.75">
      <c r="A89" t="s">
        <v>59</v>
      </c>
      <c r="E89" s="39" t="s">
        <v>6080</v>
      </c>
    </row>
    <row r="90" spans="1:16" ht="25.5">
      <c r="A90" t="s">
        <v>50</v>
      </c>
      <c s="34" t="s">
        <v>154</v>
      </c>
      <c s="34" t="s">
        <v>6124</v>
      </c>
      <c s="35" t="s">
        <v>5</v>
      </c>
      <c s="6" t="s">
        <v>6125</v>
      </c>
      <c s="36" t="s">
        <v>1327</v>
      </c>
      <c s="37">
        <v>4</v>
      </c>
      <c s="36">
        <v>0</v>
      </c>
      <c s="36">
        <f>ROUND(G90*H90,6)</f>
      </c>
      <c r="L90" s="38">
        <v>0</v>
      </c>
      <c s="32">
        <f>ROUND(ROUND(L90,2)*ROUND(G90,3),2)</f>
      </c>
      <c s="36" t="s">
        <v>55</v>
      </c>
      <c>
        <f>(M90*21)/100</f>
      </c>
      <c t="s">
        <v>28</v>
      </c>
    </row>
    <row r="91" spans="1:5" ht="25.5">
      <c r="A91" s="35" t="s">
        <v>56</v>
      </c>
      <c r="E91" s="39" t="s">
        <v>6125</v>
      </c>
    </row>
    <row r="92" spans="1:5" ht="12.75">
      <c r="A92" s="35" t="s">
        <v>57</v>
      </c>
      <c r="E92" s="40" t="s">
        <v>209</v>
      </c>
    </row>
    <row r="93" spans="1:5" ht="38.25">
      <c r="A93" t="s">
        <v>59</v>
      </c>
      <c r="E93" s="39" t="s">
        <v>6076</v>
      </c>
    </row>
    <row r="94" spans="1:16" ht="25.5">
      <c r="A94" t="s">
        <v>50</v>
      </c>
      <c s="34" t="s">
        <v>157</v>
      </c>
      <c s="34" t="s">
        <v>6126</v>
      </c>
      <c s="35" t="s">
        <v>5</v>
      </c>
      <c s="6" t="s">
        <v>6127</v>
      </c>
      <c s="36" t="s">
        <v>1327</v>
      </c>
      <c s="37">
        <v>4</v>
      </c>
      <c s="36">
        <v>0</v>
      </c>
      <c s="36">
        <f>ROUND(G94*H94,6)</f>
      </c>
      <c r="L94" s="38">
        <v>0</v>
      </c>
      <c s="32">
        <f>ROUND(ROUND(L94,2)*ROUND(G94,3),2)</f>
      </c>
      <c s="36" t="s">
        <v>55</v>
      </c>
      <c>
        <f>(M94*21)/100</f>
      </c>
      <c t="s">
        <v>28</v>
      </c>
    </row>
    <row r="95" spans="1:5" ht="38.25">
      <c r="A95" s="35" t="s">
        <v>56</v>
      </c>
      <c r="E95" s="39" t="s">
        <v>6128</v>
      </c>
    </row>
    <row r="96" spans="1:5" ht="12.75">
      <c r="A96" s="35" t="s">
        <v>57</v>
      </c>
      <c r="E96" s="40" t="s">
        <v>209</v>
      </c>
    </row>
    <row r="97" spans="1:5" ht="63.75">
      <c r="A97" t="s">
        <v>59</v>
      </c>
      <c r="E97" s="39" t="s">
        <v>6080</v>
      </c>
    </row>
    <row r="98" spans="1:16" ht="25.5">
      <c r="A98" t="s">
        <v>50</v>
      </c>
      <c s="34" t="s">
        <v>160</v>
      </c>
      <c s="34" t="s">
        <v>6129</v>
      </c>
      <c s="35" t="s">
        <v>5</v>
      </c>
      <c s="6" t="s">
        <v>6130</v>
      </c>
      <c s="36" t="s">
        <v>1327</v>
      </c>
      <c s="37">
        <v>1</v>
      </c>
      <c s="36">
        <v>0</v>
      </c>
      <c s="36">
        <f>ROUND(G98*H98,6)</f>
      </c>
      <c r="L98" s="38">
        <v>0</v>
      </c>
      <c s="32">
        <f>ROUND(ROUND(L98,2)*ROUND(G98,3),2)</f>
      </c>
      <c s="36" t="s">
        <v>55</v>
      </c>
      <c>
        <f>(M98*21)/100</f>
      </c>
      <c t="s">
        <v>28</v>
      </c>
    </row>
    <row r="99" spans="1:5" ht="25.5">
      <c r="A99" s="35" t="s">
        <v>56</v>
      </c>
      <c r="E99" s="39" t="s">
        <v>6130</v>
      </c>
    </row>
    <row r="100" spans="1:5" ht="12.75">
      <c r="A100" s="35" t="s">
        <v>57</v>
      </c>
      <c r="E100" s="40" t="s">
        <v>58</v>
      </c>
    </row>
    <row r="101" spans="1:5" ht="38.25">
      <c r="A101" t="s">
        <v>59</v>
      </c>
      <c r="E101" s="39" t="s">
        <v>6076</v>
      </c>
    </row>
    <row r="102" spans="1:16" ht="25.5">
      <c r="A102" t="s">
        <v>50</v>
      </c>
      <c s="34" t="s">
        <v>163</v>
      </c>
      <c s="34" t="s">
        <v>6131</v>
      </c>
      <c s="35" t="s">
        <v>5</v>
      </c>
      <c s="6" t="s">
        <v>6132</v>
      </c>
      <c s="36" t="s">
        <v>1327</v>
      </c>
      <c s="37">
        <v>1</v>
      </c>
      <c s="36">
        <v>0</v>
      </c>
      <c s="36">
        <f>ROUND(G102*H102,6)</f>
      </c>
      <c r="L102" s="38">
        <v>0</v>
      </c>
      <c s="32">
        <f>ROUND(ROUND(L102,2)*ROUND(G102,3),2)</f>
      </c>
      <c s="36" t="s">
        <v>55</v>
      </c>
      <c>
        <f>(M102*21)/100</f>
      </c>
      <c t="s">
        <v>28</v>
      </c>
    </row>
    <row r="103" spans="1:5" ht="38.25">
      <c r="A103" s="35" t="s">
        <v>56</v>
      </c>
      <c r="E103" s="39" t="s">
        <v>6133</v>
      </c>
    </row>
    <row r="104" spans="1:5" ht="12.75">
      <c r="A104" s="35" t="s">
        <v>57</v>
      </c>
      <c r="E104" s="40" t="s">
        <v>58</v>
      </c>
    </row>
    <row r="105" spans="1:5" ht="63.75">
      <c r="A105" t="s">
        <v>59</v>
      </c>
      <c r="E105" s="39" t="s">
        <v>6080</v>
      </c>
    </row>
    <row r="106" spans="1:16" ht="25.5">
      <c r="A106" t="s">
        <v>50</v>
      </c>
      <c s="34" t="s">
        <v>170</v>
      </c>
      <c s="34" t="s">
        <v>6134</v>
      </c>
      <c s="35" t="s">
        <v>5</v>
      </c>
      <c s="6" t="s">
        <v>6135</v>
      </c>
      <c s="36" t="s">
        <v>1327</v>
      </c>
      <c s="37">
        <v>1</v>
      </c>
      <c s="36">
        <v>0</v>
      </c>
      <c s="36">
        <f>ROUND(G106*H106,6)</f>
      </c>
      <c r="L106" s="38">
        <v>0</v>
      </c>
      <c s="32">
        <f>ROUND(ROUND(L106,2)*ROUND(G106,3),2)</f>
      </c>
      <c s="36" t="s">
        <v>55</v>
      </c>
      <c>
        <f>(M106*21)/100</f>
      </c>
      <c t="s">
        <v>28</v>
      </c>
    </row>
    <row r="107" spans="1:5" ht="25.5">
      <c r="A107" s="35" t="s">
        <v>56</v>
      </c>
      <c r="E107" s="39" t="s">
        <v>6135</v>
      </c>
    </row>
    <row r="108" spans="1:5" ht="12.75">
      <c r="A108" s="35" t="s">
        <v>57</v>
      </c>
      <c r="E108" s="40" t="s">
        <v>58</v>
      </c>
    </row>
    <row r="109" spans="1:5" ht="38.25">
      <c r="A109" t="s">
        <v>59</v>
      </c>
      <c r="E109" s="39" t="s">
        <v>6076</v>
      </c>
    </row>
    <row r="110" spans="1:16" ht="25.5">
      <c r="A110" t="s">
        <v>50</v>
      </c>
      <c s="34" t="s">
        <v>51</v>
      </c>
      <c s="34" t="s">
        <v>6136</v>
      </c>
      <c s="35" t="s">
        <v>5</v>
      </c>
      <c s="6" t="s">
        <v>6137</v>
      </c>
      <c s="36" t="s">
        <v>1327</v>
      </c>
      <c s="37">
        <v>1</v>
      </c>
      <c s="36">
        <v>0</v>
      </c>
      <c s="36">
        <f>ROUND(G110*H110,6)</f>
      </c>
      <c r="L110" s="38">
        <v>0</v>
      </c>
      <c s="32">
        <f>ROUND(ROUND(L110,2)*ROUND(G110,3),2)</f>
      </c>
      <c s="36" t="s">
        <v>55</v>
      </c>
      <c>
        <f>(M110*21)/100</f>
      </c>
      <c t="s">
        <v>28</v>
      </c>
    </row>
    <row r="111" spans="1:5" ht="38.25">
      <c r="A111" s="35" t="s">
        <v>56</v>
      </c>
      <c r="E111" s="39" t="s">
        <v>6138</v>
      </c>
    </row>
    <row r="112" spans="1:5" ht="12.75">
      <c r="A112" s="35" t="s">
        <v>57</v>
      </c>
      <c r="E112" s="40" t="s">
        <v>58</v>
      </c>
    </row>
    <row r="113" spans="1:5" ht="63.75">
      <c r="A113" t="s">
        <v>59</v>
      </c>
      <c r="E113" s="39" t="s">
        <v>6080</v>
      </c>
    </row>
    <row r="114" spans="1:16" ht="25.5">
      <c r="A114" t="s">
        <v>50</v>
      </c>
      <c s="34" t="s">
        <v>255</v>
      </c>
      <c s="34" t="s">
        <v>6139</v>
      </c>
      <c s="35" t="s">
        <v>5</v>
      </c>
      <c s="6" t="s">
        <v>6140</v>
      </c>
      <c s="36" t="s">
        <v>1327</v>
      </c>
      <c s="37">
        <v>1</v>
      </c>
      <c s="36">
        <v>0</v>
      </c>
      <c s="36">
        <f>ROUND(G114*H114,6)</f>
      </c>
      <c r="L114" s="38">
        <v>0</v>
      </c>
      <c s="32">
        <f>ROUND(ROUND(L114,2)*ROUND(G114,3),2)</f>
      </c>
      <c s="36" t="s">
        <v>55</v>
      </c>
      <c>
        <f>(M114*21)/100</f>
      </c>
      <c t="s">
        <v>28</v>
      </c>
    </row>
    <row r="115" spans="1:5" ht="25.5">
      <c r="A115" s="35" t="s">
        <v>56</v>
      </c>
      <c r="E115" s="39" t="s">
        <v>6140</v>
      </c>
    </row>
    <row r="116" spans="1:5" ht="12.75">
      <c r="A116" s="35" t="s">
        <v>57</v>
      </c>
      <c r="E116" s="40" t="s">
        <v>58</v>
      </c>
    </row>
    <row r="117" spans="1:5" ht="38.25">
      <c r="A117" t="s">
        <v>59</v>
      </c>
      <c r="E117" s="39" t="s">
        <v>6076</v>
      </c>
    </row>
    <row r="118" spans="1:16" ht="25.5">
      <c r="A118" t="s">
        <v>50</v>
      </c>
      <c s="34" t="s">
        <v>260</v>
      </c>
      <c s="34" t="s">
        <v>6141</v>
      </c>
      <c s="35" t="s">
        <v>5</v>
      </c>
      <c s="6" t="s">
        <v>6142</v>
      </c>
      <c s="36" t="s">
        <v>1327</v>
      </c>
      <c s="37">
        <v>1</v>
      </c>
      <c s="36">
        <v>0</v>
      </c>
      <c s="36">
        <f>ROUND(G118*H118,6)</f>
      </c>
      <c r="L118" s="38">
        <v>0</v>
      </c>
      <c s="32">
        <f>ROUND(ROUND(L118,2)*ROUND(G118,3),2)</f>
      </c>
      <c s="36" t="s">
        <v>55</v>
      </c>
      <c>
        <f>(M118*21)/100</f>
      </c>
      <c t="s">
        <v>28</v>
      </c>
    </row>
    <row r="119" spans="1:5" ht="38.25">
      <c r="A119" s="35" t="s">
        <v>56</v>
      </c>
      <c r="E119" s="39" t="s">
        <v>6143</v>
      </c>
    </row>
    <row r="120" spans="1:5" ht="12.75">
      <c r="A120" s="35" t="s">
        <v>57</v>
      </c>
      <c r="E120" s="40" t="s">
        <v>58</v>
      </c>
    </row>
    <row r="121" spans="1:5" ht="63.75">
      <c r="A121" t="s">
        <v>59</v>
      </c>
      <c r="E121" s="39" t="s">
        <v>6080</v>
      </c>
    </row>
    <row r="122" spans="1:16" ht="25.5">
      <c r="A122" t="s">
        <v>50</v>
      </c>
      <c s="34" t="s">
        <v>264</v>
      </c>
      <c s="34" t="s">
        <v>6144</v>
      </c>
      <c s="35" t="s">
        <v>5</v>
      </c>
      <c s="6" t="s">
        <v>6145</v>
      </c>
      <c s="36" t="s">
        <v>1327</v>
      </c>
      <c s="37">
        <v>1</v>
      </c>
      <c s="36">
        <v>0</v>
      </c>
      <c s="36">
        <f>ROUND(G122*H122,6)</f>
      </c>
      <c r="L122" s="38">
        <v>0</v>
      </c>
      <c s="32">
        <f>ROUND(ROUND(L122,2)*ROUND(G122,3),2)</f>
      </c>
      <c s="36" t="s">
        <v>55</v>
      </c>
      <c>
        <f>(M122*21)/100</f>
      </c>
      <c t="s">
        <v>28</v>
      </c>
    </row>
    <row r="123" spans="1:5" ht="25.5">
      <c r="A123" s="35" t="s">
        <v>56</v>
      </c>
      <c r="E123" s="39" t="s">
        <v>6145</v>
      </c>
    </row>
    <row r="124" spans="1:5" ht="12.75">
      <c r="A124" s="35" t="s">
        <v>57</v>
      </c>
      <c r="E124" s="40" t="s">
        <v>58</v>
      </c>
    </row>
    <row r="125" spans="1:5" ht="38.25">
      <c r="A125" t="s">
        <v>59</v>
      </c>
      <c r="E125" s="39" t="s">
        <v>6076</v>
      </c>
    </row>
    <row r="126" spans="1:16" ht="25.5">
      <c r="A126" t="s">
        <v>50</v>
      </c>
      <c s="34" t="s">
        <v>270</v>
      </c>
      <c s="34" t="s">
        <v>6146</v>
      </c>
      <c s="35" t="s">
        <v>5</v>
      </c>
      <c s="6" t="s">
        <v>6147</v>
      </c>
      <c s="36" t="s">
        <v>1327</v>
      </c>
      <c s="37">
        <v>1</v>
      </c>
      <c s="36">
        <v>0</v>
      </c>
      <c s="36">
        <f>ROUND(G126*H126,6)</f>
      </c>
      <c r="L126" s="38">
        <v>0</v>
      </c>
      <c s="32">
        <f>ROUND(ROUND(L126,2)*ROUND(G126,3),2)</f>
      </c>
      <c s="36" t="s">
        <v>55</v>
      </c>
      <c>
        <f>(M126*21)/100</f>
      </c>
      <c t="s">
        <v>28</v>
      </c>
    </row>
    <row r="127" spans="1:5" ht="38.25">
      <c r="A127" s="35" t="s">
        <v>56</v>
      </c>
      <c r="E127" s="39" t="s">
        <v>6148</v>
      </c>
    </row>
    <row r="128" spans="1:5" ht="12.75">
      <c r="A128" s="35" t="s">
        <v>57</v>
      </c>
      <c r="E128" s="40" t="s">
        <v>58</v>
      </c>
    </row>
    <row r="129" spans="1:5" ht="63.75">
      <c r="A129" t="s">
        <v>59</v>
      </c>
      <c r="E129" s="39" t="s">
        <v>6080</v>
      </c>
    </row>
    <row r="130" spans="1:16" ht="25.5">
      <c r="A130" t="s">
        <v>50</v>
      </c>
      <c s="34" t="s">
        <v>275</v>
      </c>
      <c s="34" t="s">
        <v>6149</v>
      </c>
      <c s="35" t="s">
        <v>5</v>
      </c>
      <c s="6" t="s">
        <v>6150</v>
      </c>
      <c s="36" t="s">
        <v>1327</v>
      </c>
      <c s="37">
        <v>2</v>
      </c>
      <c s="36">
        <v>0</v>
      </c>
      <c s="36">
        <f>ROUND(G130*H130,6)</f>
      </c>
      <c r="L130" s="38">
        <v>0</v>
      </c>
      <c s="32">
        <f>ROUND(ROUND(L130,2)*ROUND(G130,3),2)</f>
      </c>
      <c s="36" t="s">
        <v>55</v>
      </c>
      <c>
        <f>(M130*21)/100</f>
      </c>
      <c t="s">
        <v>28</v>
      </c>
    </row>
    <row r="131" spans="1:5" ht="25.5">
      <c r="A131" s="35" t="s">
        <v>56</v>
      </c>
      <c r="E131" s="39" t="s">
        <v>6150</v>
      </c>
    </row>
    <row r="132" spans="1:5" ht="12.75">
      <c r="A132" s="35" t="s">
        <v>57</v>
      </c>
      <c r="E132" s="40" t="s">
        <v>415</v>
      </c>
    </row>
    <row r="133" spans="1:5" ht="38.25">
      <c r="A133" t="s">
        <v>59</v>
      </c>
      <c r="E133" s="39" t="s">
        <v>6076</v>
      </c>
    </row>
    <row r="134" spans="1:16" ht="25.5">
      <c r="A134" t="s">
        <v>50</v>
      </c>
      <c s="34" t="s">
        <v>279</v>
      </c>
      <c s="34" t="s">
        <v>6151</v>
      </c>
      <c s="35" t="s">
        <v>5</v>
      </c>
      <c s="6" t="s">
        <v>6152</v>
      </c>
      <c s="36" t="s">
        <v>1327</v>
      </c>
      <c s="37">
        <v>2</v>
      </c>
      <c s="36">
        <v>0</v>
      </c>
      <c s="36">
        <f>ROUND(G134*H134,6)</f>
      </c>
      <c r="L134" s="38">
        <v>0</v>
      </c>
      <c s="32">
        <f>ROUND(ROUND(L134,2)*ROUND(G134,3),2)</f>
      </c>
      <c s="36" t="s">
        <v>55</v>
      </c>
      <c>
        <f>(M134*21)/100</f>
      </c>
      <c t="s">
        <v>28</v>
      </c>
    </row>
    <row r="135" spans="1:5" ht="38.25">
      <c r="A135" s="35" t="s">
        <v>56</v>
      </c>
      <c r="E135" s="39" t="s">
        <v>6153</v>
      </c>
    </row>
    <row r="136" spans="1:5" ht="12.75">
      <c r="A136" s="35" t="s">
        <v>57</v>
      </c>
      <c r="E136" s="40" t="s">
        <v>415</v>
      </c>
    </row>
    <row r="137" spans="1:5" ht="63.75">
      <c r="A137" t="s">
        <v>59</v>
      </c>
      <c r="E137" s="39" t="s">
        <v>6080</v>
      </c>
    </row>
    <row r="138" spans="1:16" ht="25.5">
      <c r="A138" t="s">
        <v>50</v>
      </c>
      <c s="34" t="s">
        <v>284</v>
      </c>
      <c s="34" t="s">
        <v>6154</v>
      </c>
      <c s="35" t="s">
        <v>5</v>
      </c>
      <c s="6" t="s">
        <v>6155</v>
      </c>
      <c s="36" t="s">
        <v>1327</v>
      </c>
      <c s="37">
        <v>1</v>
      </c>
      <c s="36">
        <v>0</v>
      </c>
      <c s="36">
        <f>ROUND(G138*H138,6)</f>
      </c>
      <c r="L138" s="38">
        <v>0</v>
      </c>
      <c s="32">
        <f>ROUND(ROUND(L138,2)*ROUND(G138,3),2)</f>
      </c>
      <c s="36" t="s">
        <v>55</v>
      </c>
      <c>
        <f>(M138*21)/100</f>
      </c>
      <c t="s">
        <v>28</v>
      </c>
    </row>
    <row r="139" spans="1:5" ht="25.5">
      <c r="A139" s="35" t="s">
        <v>56</v>
      </c>
      <c r="E139" s="39" t="s">
        <v>6155</v>
      </c>
    </row>
    <row r="140" spans="1:5" ht="12.75">
      <c r="A140" s="35" t="s">
        <v>57</v>
      </c>
      <c r="E140" s="40" t="s">
        <v>58</v>
      </c>
    </row>
    <row r="141" spans="1:5" ht="38.25">
      <c r="A141" t="s">
        <v>59</v>
      </c>
      <c r="E141" s="39" t="s">
        <v>6076</v>
      </c>
    </row>
    <row r="142" spans="1:16" ht="25.5">
      <c r="A142" t="s">
        <v>50</v>
      </c>
      <c s="34" t="s">
        <v>287</v>
      </c>
      <c s="34" t="s">
        <v>6156</v>
      </c>
      <c s="35" t="s">
        <v>5</v>
      </c>
      <c s="6" t="s">
        <v>6157</v>
      </c>
      <c s="36" t="s">
        <v>1327</v>
      </c>
      <c s="37">
        <v>1</v>
      </c>
      <c s="36">
        <v>0</v>
      </c>
      <c s="36">
        <f>ROUND(G142*H142,6)</f>
      </c>
      <c r="L142" s="38">
        <v>0</v>
      </c>
      <c s="32">
        <f>ROUND(ROUND(L142,2)*ROUND(G142,3),2)</f>
      </c>
      <c s="36" t="s">
        <v>55</v>
      </c>
      <c>
        <f>(M142*21)/100</f>
      </c>
      <c t="s">
        <v>28</v>
      </c>
    </row>
    <row r="143" spans="1:5" ht="38.25">
      <c r="A143" s="35" t="s">
        <v>56</v>
      </c>
      <c r="E143" s="39" t="s">
        <v>6158</v>
      </c>
    </row>
    <row r="144" spans="1:5" ht="12.75">
      <c r="A144" s="35" t="s">
        <v>57</v>
      </c>
      <c r="E144" s="40" t="s">
        <v>58</v>
      </c>
    </row>
    <row r="145" spans="1:5" ht="63.75">
      <c r="A145" t="s">
        <v>59</v>
      </c>
      <c r="E145" s="39" t="s">
        <v>6080</v>
      </c>
    </row>
    <row r="146" spans="1:16" ht="25.5">
      <c r="A146" t="s">
        <v>50</v>
      </c>
      <c s="34" t="s">
        <v>291</v>
      </c>
      <c s="34" t="s">
        <v>6159</v>
      </c>
      <c s="35" t="s">
        <v>5</v>
      </c>
      <c s="6" t="s">
        <v>6160</v>
      </c>
      <c s="36" t="s">
        <v>1327</v>
      </c>
      <c s="37">
        <v>1</v>
      </c>
      <c s="36">
        <v>0</v>
      </c>
      <c s="36">
        <f>ROUND(G146*H146,6)</f>
      </c>
      <c r="L146" s="38">
        <v>0</v>
      </c>
      <c s="32">
        <f>ROUND(ROUND(L146,2)*ROUND(G146,3),2)</f>
      </c>
      <c s="36" t="s">
        <v>55</v>
      </c>
      <c>
        <f>(M146*21)/100</f>
      </c>
      <c t="s">
        <v>28</v>
      </c>
    </row>
    <row r="147" spans="1:5" ht="25.5">
      <c r="A147" s="35" t="s">
        <v>56</v>
      </c>
      <c r="E147" s="39" t="s">
        <v>6160</v>
      </c>
    </row>
    <row r="148" spans="1:5" ht="12.75">
      <c r="A148" s="35" t="s">
        <v>57</v>
      </c>
      <c r="E148" s="40" t="s">
        <v>58</v>
      </c>
    </row>
    <row r="149" spans="1:5" ht="38.25">
      <c r="A149" t="s">
        <v>59</v>
      </c>
      <c r="E149" s="39" t="s">
        <v>6076</v>
      </c>
    </row>
    <row r="150" spans="1:16" ht="25.5">
      <c r="A150" t="s">
        <v>50</v>
      </c>
      <c s="34" t="s">
        <v>295</v>
      </c>
      <c s="34" t="s">
        <v>6161</v>
      </c>
      <c s="35" t="s">
        <v>5</v>
      </c>
      <c s="6" t="s">
        <v>6162</v>
      </c>
      <c s="36" t="s">
        <v>1327</v>
      </c>
      <c s="37">
        <v>1</v>
      </c>
      <c s="36">
        <v>0</v>
      </c>
      <c s="36">
        <f>ROUND(G150*H150,6)</f>
      </c>
      <c r="L150" s="38">
        <v>0</v>
      </c>
      <c s="32">
        <f>ROUND(ROUND(L150,2)*ROUND(G150,3),2)</f>
      </c>
      <c s="36" t="s">
        <v>55</v>
      </c>
      <c>
        <f>(M150*21)/100</f>
      </c>
      <c t="s">
        <v>28</v>
      </c>
    </row>
    <row r="151" spans="1:5" ht="38.25">
      <c r="A151" s="35" t="s">
        <v>56</v>
      </c>
      <c r="E151" s="39" t="s">
        <v>6163</v>
      </c>
    </row>
    <row r="152" spans="1:5" ht="12.75">
      <c r="A152" s="35" t="s">
        <v>57</v>
      </c>
      <c r="E152" s="40" t="s">
        <v>58</v>
      </c>
    </row>
    <row r="153" spans="1:5" ht="63.75">
      <c r="A153" t="s">
        <v>59</v>
      </c>
      <c r="E153" s="39" t="s">
        <v>6080</v>
      </c>
    </row>
    <row r="154" spans="1:16" ht="25.5">
      <c r="A154" t="s">
        <v>50</v>
      </c>
      <c s="34" t="s">
        <v>298</v>
      </c>
      <c s="34" t="s">
        <v>6164</v>
      </c>
      <c s="35" t="s">
        <v>5</v>
      </c>
      <c s="6" t="s">
        <v>6165</v>
      </c>
      <c s="36" t="s">
        <v>1327</v>
      </c>
      <c s="37">
        <v>1</v>
      </c>
      <c s="36">
        <v>0</v>
      </c>
      <c s="36">
        <f>ROUND(G154*H154,6)</f>
      </c>
      <c r="L154" s="38">
        <v>0</v>
      </c>
      <c s="32">
        <f>ROUND(ROUND(L154,2)*ROUND(G154,3),2)</f>
      </c>
      <c s="36" t="s">
        <v>55</v>
      </c>
      <c>
        <f>(M154*21)/100</f>
      </c>
      <c t="s">
        <v>28</v>
      </c>
    </row>
    <row r="155" spans="1:5" ht="25.5">
      <c r="A155" s="35" t="s">
        <v>56</v>
      </c>
      <c r="E155" s="39" t="s">
        <v>6165</v>
      </c>
    </row>
    <row r="156" spans="1:5" ht="12.75">
      <c r="A156" s="35" t="s">
        <v>57</v>
      </c>
      <c r="E156" s="40" t="s">
        <v>58</v>
      </c>
    </row>
    <row r="157" spans="1:5" ht="38.25">
      <c r="A157" t="s">
        <v>59</v>
      </c>
      <c r="E157" s="39" t="s">
        <v>6076</v>
      </c>
    </row>
    <row r="158" spans="1:16" ht="25.5">
      <c r="A158" t="s">
        <v>50</v>
      </c>
      <c s="34" t="s">
        <v>302</v>
      </c>
      <c s="34" t="s">
        <v>6166</v>
      </c>
      <c s="35" t="s">
        <v>5</v>
      </c>
      <c s="6" t="s">
        <v>6167</v>
      </c>
      <c s="36" t="s">
        <v>1327</v>
      </c>
      <c s="37">
        <v>1</v>
      </c>
      <c s="36">
        <v>0</v>
      </c>
      <c s="36">
        <f>ROUND(G158*H158,6)</f>
      </c>
      <c r="L158" s="38">
        <v>0</v>
      </c>
      <c s="32">
        <f>ROUND(ROUND(L158,2)*ROUND(G158,3),2)</f>
      </c>
      <c s="36" t="s">
        <v>55</v>
      </c>
      <c>
        <f>(M158*21)/100</f>
      </c>
      <c t="s">
        <v>28</v>
      </c>
    </row>
    <row r="159" spans="1:5" ht="38.25">
      <c r="A159" s="35" t="s">
        <v>56</v>
      </c>
      <c r="E159" s="39" t="s">
        <v>6168</v>
      </c>
    </row>
    <row r="160" spans="1:5" ht="12.75">
      <c r="A160" s="35" t="s">
        <v>57</v>
      </c>
      <c r="E160" s="40" t="s">
        <v>58</v>
      </c>
    </row>
    <row r="161" spans="1:5" ht="63.75">
      <c r="A161" t="s">
        <v>59</v>
      </c>
      <c r="E161" s="39" t="s">
        <v>6080</v>
      </c>
    </row>
    <row r="162" spans="1:16" ht="25.5">
      <c r="A162" t="s">
        <v>50</v>
      </c>
      <c s="34" t="s">
        <v>306</v>
      </c>
      <c s="34" t="s">
        <v>6169</v>
      </c>
      <c s="35" t="s">
        <v>5</v>
      </c>
      <c s="6" t="s">
        <v>6170</v>
      </c>
      <c s="36" t="s">
        <v>1327</v>
      </c>
      <c s="37">
        <v>1</v>
      </c>
      <c s="36">
        <v>0</v>
      </c>
      <c s="36">
        <f>ROUND(G162*H162,6)</f>
      </c>
      <c r="L162" s="38">
        <v>0</v>
      </c>
      <c s="32">
        <f>ROUND(ROUND(L162,2)*ROUND(G162,3),2)</f>
      </c>
      <c s="36" t="s">
        <v>55</v>
      </c>
      <c>
        <f>(M162*21)/100</f>
      </c>
      <c t="s">
        <v>28</v>
      </c>
    </row>
    <row r="163" spans="1:5" ht="25.5">
      <c r="A163" s="35" t="s">
        <v>56</v>
      </c>
      <c r="E163" s="39" t="s">
        <v>6170</v>
      </c>
    </row>
    <row r="164" spans="1:5" ht="12.75">
      <c r="A164" s="35" t="s">
        <v>57</v>
      </c>
      <c r="E164" s="40" t="s">
        <v>58</v>
      </c>
    </row>
    <row r="165" spans="1:5" ht="38.25">
      <c r="A165" t="s">
        <v>59</v>
      </c>
      <c r="E165" s="39" t="s">
        <v>6076</v>
      </c>
    </row>
    <row r="166" spans="1:16" ht="25.5">
      <c r="A166" t="s">
        <v>50</v>
      </c>
      <c s="34" t="s">
        <v>310</v>
      </c>
      <c s="34" t="s">
        <v>6171</v>
      </c>
      <c s="35" t="s">
        <v>5</v>
      </c>
      <c s="6" t="s">
        <v>6172</v>
      </c>
      <c s="36" t="s">
        <v>1327</v>
      </c>
      <c s="37">
        <v>1</v>
      </c>
      <c s="36">
        <v>0</v>
      </c>
      <c s="36">
        <f>ROUND(G166*H166,6)</f>
      </c>
      <c r="L166" s="38">
        <v>0</v>
      </c>
      <c s="32">
        <f>ROUND(ROUND(L166,2)*ROUND(G166,3),2)</f>
      </c>
      <c s="36" t="s">
        <v>55</v>
      </c>
      <c>
        <f>(M166*21)/100</f>
      </c>
      <c t="s">
        <v>28</v>
      </c>
    </row>
    <row r="167" spans="1:5" ht="38.25">
      <c r="A167" s="35" t="s">
        <v>56</v>
      </c>
      <c r="E167" s="39" t="s">
        <v>6173</v>
      </c>
    </row>
    <row r="168" spans="1:5" ht="12.75">
      <c r="A168" s="35" t="s">
        <v>57</v>
      </c>
      <c r="E168" s="40" t="s">
        <v>58</v>
      </c>
    </row>
    <row r="169" spans="1:5" ht="63.75">
      <c r="A169" t="s">
        <v>59</v>
      </c>
      <c r="E169" s="39" t="s">
        <v>6080</v>
      </c>
    </row>
    <row r="170" spans="1:16" ht="25.5">
      <c r="A170" t="s">
        <v>50</v>
      </c>
      <c s="34" t="s">
        <v>314</v>
      </c>
      <c s="34" t="s">
        <v>6174</v>
      </c>
      <c s="35" t="s">
        <v>5</v>
      </c>
      <c s="6" t="s">
        <v>6175</v>
      </c>
      <c s="36" t="s">
        <v>1327</v>
      </c>
      <c s="37">
        <v>13</v>
      </c>
      <c s="36">
        <v>0</v>
      </c>
      <c s="36">
        <f>ROUND(G170*H170,6)</f>
      </c>
      <c r="L170" s="38">
        <v>0</v>
      </c>
      <c s="32">
        <f>ROUND(ROUND(L170,2)*ROUND(G170,3),2)</f>
      </c>
      <c s="36" t="s">
        <v>55</v>
      </c>
      <c>
        <f>(M170*21)/100</f>
      </c>
      <c t="s">
        <v>28</v>
      </c>
    </row>
    <row r="171" spans="1:5" ht="25.5">
      <c r="A171" s="35" t="s">
        <v>56</v>
      </c>
      <c r="E171" s="39" t="s">
        <v>6175</v>
      </c>
    </row>
    <row r="172" spans="1:5" ht="12.75">
      <c r="A172" s="35" t="s">
        <v>57</v>
      </c>
      <c r="E172" s="40" t="s">
        <v>1153</v>
      </c>
    </row>
    <row r="173" spans="1:5" ht="38.25">
      <c r="A173" t="s">
        <v>59</v>
      </c>
      <c r="E173" s="39" t="s">
        <v>6076</v>
      </c>
    </row>
    <row r="174" spans="1:16" ht="25.5">
      <c r="A174" t="s">
        <v>50</v>
      </c>
      <c s="34" t="s">
        <v>318</v>
      </c>
      <c s="34" t="s">
        <v>6176</v>
      </c>
      <c s="35" t="s">
        <v>5</v>
      </c>
      <c s="6" t="s">
        <v>6177</v>
      </c>
      <c s="36" t="s">
        <v>1327</v>
      </c>
      <c s="37">
        <v>13</v>
      </c>
      <c s="36">
        <v>0</v>
      </c>
      <c s="36">
        <f>ROUND(G174*H174,6)</f>
      </c>
      <c r="L174" s="38">
        <v>0</v>
      </c>
      <c s="32">
        <f>ROUND(ROUND(L174,2)*ROUND(G174,3),2)</f>
      </c>
      <c s="36" t="s">
        <v>55</v>
      </c>
      <c>
        <f>(M174*21)/100</f>
      </c>
      <c t="s">
        <v>28</v>
      </c>
    </row>
    <row r="175" spans="1:5" ht="25.5">
      <c r="A175" s="35" t="s">
        <v>56</v>
      </c>
      <c r="E175" s="39" t="s">
        <v>6178</v>
      </c>
    </row>
    <row r="176" spans="1:5" ht="12.75">
      <c r="A176" s="35" t="s">
        <v>57</v>
      </c>
      <c r="E176" s="40" t="s">
        <v>1153</v>
      </c>
    </row>
    <row r="177" spans="1:5" ht="63.75">
      <c r="A177" t="s">
        <v>59</v>
      </c>
      <c r="E177" s="39" t="s">
        <v>6080</v>
      </c>
    </row>
    <row r="178" spans="1:16" ht="25.5">
      <c r="A178" t="s">
        <v>50</v>
      </c>
      <c s="34" t="s">
        <v>324</v>
      </c>
      <c s="34" t="s">
        <v>6179</v>
      </c>
      <c s="35" t="s">
        <v>5</v>
      </c>
      <c s="6" t="s">
        <v>6180</v>
      </c>
      <c s="36" t="s">
        <v>1327</v>
      </c>
      <c s="37">
        <v>1</v>
      </c>
      <c s="36">
        <v>0</v>
      </c>
      <c s="36">
        <f>ROUND(G178*H178,6)</f>
      </c>
      <c r="L178" s="38">
        <v>0</v>
      </c>
      <c s="32">
        <f>ROUND(ROUND(L178,2)*ROUND(G178,3),2)</f>
      </c>
      <c s="36" t="s">
        <v>55</v>
      </c>
      <c>
        <f>(M178*21)/100</f>
      </c>
      <c t="s">
        <v>28</v>
      </c>
    </row>
    <row r="179" spans="1:5" ht="25.5">
      <c r="A179" s="35" t="s">
        <v>56</v>
      </c>
      <c r="E179" s="39" t="s">
        <v>6180</v>
      </c>
    </row>
    <row r="180" spans="1:5" ht="12.75">
      <c r="A180" s="35" t="s">
        <v>57</v>
      </c>
      <c r="E180" s="40" t="s">
        <v>58</v>
      </c>
    </row>
    <row r="181" spans="1:5" ht="38.25">
      <c r="A181" t="s">
        <v>59</v>
      </c>
      <c r="E181" s="39" t="s">
        <v>6076</v>
      </c>
    </row>
    <row r="182" spans="1:16" ht="38.25">
      <c r="A182" t="s">
        <v>50</v>
      </c>
      <c s="34" t="s">
        <v>328</v>
      </c>
      <c s="34" t="s">
        <v>6181</v>
      </c>
      <c s="35" t="s">
        <v>5</v>
      </c>
      <c s="6" t="s">
        <v>6182</v>
      </c>
      <c s="36" t="s">
        <v>1327</v>
      </c>
      <c s="37">
        <v>1</v>
      </c>
      <c s="36">
        <v>0</v>
      </c>
      <c s="36">
        <f>ROUND(G182*H182,6)</f>
      </c>
      <c r="L182" s="38">
        <v>0</v>
      </c>
      <c s="32">
        <f>ROUND(ROUND(L182,2)*ROUND(G182,3),2)</f>
      </c>
      <c s="36" t="s">
        <v>55</v>
      </c>
      <c>
        <f>(M182*21)/100</f>
      </c>
      <c t="s">
        <v>28</v>
      </c>
    </row>
    <row r="183" spans="1:5" ht="38.25">
      <c r="A183" s="35" t="s">
        <v>56</v>
      </c>
      <c r="E183" s="39" t="s">
        <v>6183</v>
      </c>
    </row>
    <row r="184" spans="1:5" ht="12.75">
      <c r="A184" s="35" t="s">
        <v>57</v>
      </c>
      <c r="E184" s="40" t="s">
        <v>58</v>
      </c>
    </row>
    <row r="185" spans="1:5" ht="63.75">
      <c r="A185" t="s">
        <v>59</v>
      </c>
      <c r="E185" s="39" t="s">
        <v>6080</v>
      </c>
    </row>
    <row r="186" spans="1:16" ht="25.5">
      <c r="A186" t="s">
        <v>50</v>
      </c>
      <c s="34" t="s">
        <v>332</v>
      </c>
      <c s="34" t="s">
        <v>6184</v>
      </c>
      <c s="35" t="s">
        <v>5</v>
      </c>
      <c s="6" t="s">
        <v>6185</v>
      </c>
      <c s="36" t="s">
        <v>1327</v>
      </c>
      <c s="37">
        <v>2</v>
      </c>
      <c s="36">
        <v>0</v>
      </c>
      <c s="36">
        <f>ROUND(G186*H186,6)</f>
      </c>
      <c r="L186" s="38">
        <v>0</v>
      </c>
      <c s="32">
        <f>ROUND(ROUND(L186,2)*ROUND(G186,3),2)</f>
      </c>
      <c s="36" t="s">
        <v>55</v>
      </c>
      <c>
        <f>(M186*21)/100</f>
      </c>
      <c t="s">
        <v>28</v>
      </c>
    </row>
    <row r="187" spans="1:5" ht="25.5">
      <c r="A187" s="35" t="s">
        <v>56</v>
      </c>
      <c r="E187" s="39" t="s">
        <v>6185</v>
      </c>
    </row>
    <row r="188" spans="1:5" ht="12.75">
      <c r="A188" s="35" t="s">
        <v>57</v>
      </c>
      <c r="E188" s="40" t="s">
        <v>415</v>
      </c>
    </row>
    <row r="189" spans="1:5" ht="38.25">
      <c r="A189" t="s">
        <v>59</v>
      </c>
      <c r="E189" s="39" t="s">
        <v>6076</v>
      </c>
    </row>
    <row r="190" spans="1:16" ht="25.5">
      <c r="A190" t="s">
        <v>50</v>
      </c>
      <c s="34" t="s">
        <v>336</v>
      </c>
      <c s="34" t="s">
        <v>6186</v>
      </c>
      <c s="35" t="s">
        <v>5</v>
      </c>
      <c s="6" t="s">
        <v>6187</v>
      </c>
      <c s="36" t="s">
        <v>1327</v>
      </c>
      <c s="37">
        <v>2</v>
      </c>
      <c s="36">
        <v>0</v>
      </c>
      <c s="36">
        <f>ROUND(G190*H190,6)</f>
      </c>
      <c r="L190" s="38">
        <v>0</v>
      </c>
      <c s="32">
        <f>ROUND(ROUND(L190,2)*ROUND(G190,3),2)</f>
      </c>
      <c s="36" t="s">
        <v>55</v>
      </c>
      <c>
        <f>(M190*21)/100</f>
      </c>
      <c t="s">
        <v>28</v>
      </c>
    </row>
    <row r="191" spans="1:5" ht="25.5">
      <c r="A191" s="35" t="s">
        <v>56</v>
      </c>
      <c r="E191" s="39" t="s">
        <v>6188</v>
      </c>
    </row>
    <row r="192" spans="1:5" ht="12.75">
      <c r="A192" s="35" t="s">
        <v>57</v>
      </c>
      <c r="E192" s="40" t="s">
        <v>415</v>
      </c>
    </row>
    <row r="193" spans="1:5" ht="63.75">
      <c r="A193" t="s">
        <v>59</v>
      </c>
      <c r="E193" s="39" t="s">
        <v>6080</v>
      </c>
    </row>
    <row r="194" spans="1:16" ht="25.5">
      <c r="A194" t="s">
        <v>50</v>
      </c>
      <c s="34" t="s">
        <v>339</v>
      </c>
      <c s="34" t="s">
        <v>6189</v>
      </c>
      <c s="35" t="s">
        <v>5</v>
      </c>
      <c s="6" t="s">
        <v>6190</v>
      </c>
      <c s="36" t="s">
        <v>1327</v>
      </c>
      <c s="37">
        <v>2</v>
      </c>
      <c s="36">
        <v>0</v>
      </c>
      <c s="36">
        <f>ROUND(G194*H194,6)</f>
      </c>
      <c r="L194" s="38">
        <v>0</v>
      </c>
      <c s="32">
        <f>ROUND(ROUND(L194,2)*ROUND(G194,3),2)</f>
      </c>
      <c s="36" t="s">
        <v>55</v>
      </c>
      <c>
        <f>(M194*21)/100</f>
      </c>
      <c t="s">
        <v>28</v>
      </c>
    </row>
    <row r="195" spans="1:5" ht="25.5">
      <c r="A195" s="35" t="s">
        <v>56</v>
      </c>
      <c r="E195" s="39" t="s">
        <v>6190</v>
      </c>
    </row>
    <row r="196" spans="1:5" ht="12.75">
      <c r="A196" s="35" t="s">
        <v>57</v>
      </c>
      <c r="E196" s="40" t="s">
        <v>415</v>
      </c>
    </row>
    <row r="197" spans="1:5" ht="38.25">
      <c r="A197" t="s">
        <v>59</v>
      </c>
      <c r="E197" s="39" t="s">
        <v>6076</v>
      </c>
    </row>
    <row r="198" spans="1:16" ht="25.5">
      <c r="A198" t="s">
        <v>50</v>
      </c>
      <c s="34" t="s">
        <v>343</v>
      </c>
      <c s="34" t="s">
        <v>6191</v>
      </c>
      <c s="35" t="s">
        <v>5</v>
      </c>
      <c s="6" t="s">
        <v>6192</v>
      </c>
      <c s="36" t="s">
        <v>1327</v>
      </c>
      <c s="37">
        <v>2</v>
      </c>
      <c s="36">
        <v>0</v>
      </c>
      <c s="36">
        <f>ROUND(G198*H198,6)</f>
      </c>
      <c r="L198" s="38">
        <v>0</v>
      </c>
      <c s="32">
        <f>ROUND(ROUND(L198,2)*ROUND(G198,3),2)</f>
      </c>
      <c s="36" t="s">
        <v>55</v>
      </c>
      <c>
        <f>(M198*21)/100</f>
      </c>
      <c t="s">
        <v>28</v>
      </c>
    </row>
    <row r="199" spans="1:5" ht="25.5">
      <c r="A199" s="35" t="s">
        <v>56</v>
      </c>
      <c r="E199" s="39" t="s">
        <v>6192</v>
      </c>
    </row>
    <row r="200" spans="1:5" ht="12.75">
      <c r="A200" s="35" t="s">
        <v>57</v>
      </c>
      <c r="E200" s="40" t="s">
        <v>415</v>
      </c>
    </row>
    <row r="201" spans="1:5" ht="63.75">
      <c r="A201" t="s">
        <v>59</v>
      </c>
      <c r="E201" s="39" t="s">
        <v>6080</v>
      </c>
    </row>
    <row r="202" spans="1:16" ht="25.5">
      <c r="A202" t="s">
        <v>50</v>
      </c>
      <c s="34" t="s">
        <v>347</v>
      </c>
      <c s="34" t="s">
        <v>6193</v>
      </c>
      <c s="35" t="s">
        <v>5</v>
      </c>
      <c s="6" t="s">
        <v>6194</v>
      </c>
      <c s="36" t="s">
        <v>1327</v>
      </c>
      <c s="37">
        <v>4</v>
      </c>
      <c s="36">
        <v>0</v>
      </c>
      <c s="36">
        <f>ROUND(G202*H202,6)</f>
      </c>
      <c r="L202" s="38">
        <v>0</v>
      </c>
      <c s="32">
        <f>ROUND(ROUND(L202,2)*ROUND(G202,3),2)</f>
      </c>
      <c s="36" t="s">
        <v>55</v>
      </c>
      <c>
        <f>(M202*21)/100</f>
      </c>
      <c t="s">
        <v>28</v>
      </c>
    </row>
    <row r="203" spans="1:5" ht="25.5">
      <c r="A203" s="35" t="s">
        <v>56</v>
      </c>
      <c r="E203" s="39" t="s">
        <v>6194</v>
      </c>
    </row>
    <row r="204" spans="1:5" ht="12.75">
      <c r="A204" s="35" t="s">
        <v>57</v>
      </c>
      <c r="E204" s="40" t="s">
        <v>209</v>
      </c>
    </row>
    <row r="205" spans="1:5" ht="38.25">
      <c r="A205" t="s">
        <v>59</v>
      </c>
      <c r="E205" s="39" t="s">
        <v>6076</v>
      </c>
    </row>
    <row r="206" spans="1:16" ht="25.5">
      <c r="A206" t="s">
        <v>50</v>
      </c>
      <c s="34" t="s">
        <v>351</v>
      </c>
      <c s="34" t="s">
        <v>6195</v>
      </c>
      <c s="35" t="s">
        <v>5</v>
      </c>
      <c s="6" t="s">
        <v>6196</v>
      </c>
      <c s="36" t="s">
        <v>1327</v>
      </c>
      <c s="37">
        <v>4</v>
      </c>
      <c s="36">
        <v>0</v>
      </c>
      <c s="36">
        <f>ROUND(G206*H206,6)</f>
      </c>
      <c r="L206" s="38">
        <v>0</v>
      </c>
      <c s="32">
        <f>ROUND(ROUND(L206,2)*ROUND(G206,3),2)</f>
      </c>
      <c s="36" t="s">
        <v>55</v>
      </c>
      <c>
        <f>(M206*21)/100</f>
      </c>
      <c t="s">
        <v>28</v>
      </c>
    </row>
    <row r="207" spans="1:5" ht="25.5">
      <c r="A207" s="35" t="s">
        <v>56</v>
      </c>
      <c r="E207" s="39" t="s">
        <v>6196</v>
      </c>
    </row>
    <row r="208" spans="1:5" ht="12.75">
      <c r="A208" s="35" t="s">
        <v>57</v>
      </c>
      <c r="E208" s="40" t="s">
        <v>209</v>
      </c>
    </row>
    <row r="209" spans="1:5" ht="63.75">
      <c r="A209" t="s">
        <v>59</v>
      </c>
      <c r="E209" s="39" t="s">
        <v>6080</v>
      </c>
    </row>
    <row r="210" spans="1:16" ht="25.5">
      <c r="A210" t="s">
        <v>50</v>
      </c>
      <c s="34" t="s">
        <v>490</v>
      </c>
      <c s="34" t="s">
        <v>6197</v>
      </c>
      <c s="35" t="s">
        <v>5</v>
      </c>
      <c s="6" t="s">
        <v>6198</v>
      </c>
      <c s="36" t="s">
        <v>1327</v>
      </c>
      <c s="37">
        <v>14</v>
      </c>
      <c s="36">
        <v>0</v>
      </c>
      <c s="36">
        <f>ROUND(G210*H210,6)</f>
      </c>
      <c r="L210" s="38">
        <v>0</v>
      </c>
      <c s="32">
        <f>ROUND(ROUND(L210,2)*ROUND(G210,3),2)</f>
      </c>
      <c s="36" t="s">
        <v>55</v>
      </c>
      <c>
        <f>(M210*21)/100</f>
      </c>
      <c t="s">
        <v>28</v>
      </c>
    </row>
    <row r="211" spans="1:5" ht="25.5">
      <c r="A211" s="35" t="s">
        <v>56</v>
      </c>
      <c r="E211" s="39" t="s">
        <v>6198</v>
      </c>
    </row>
    <row r="212" spans="1:5" ht="12.75">
      <c r="A212" s="35" t="s">
        <v>57</v>
      </c>
      <c r="E212" s="40" t="s">
        <v>1086</v>
      </c>
    </row>
    <row r="213" spans="1:5" ht="38.25">
      <c r="A213" t="s">
        <v>59</v>
      </c>
      <c r="E213" s="39" t="s">
        <v>6076</v>
      </c>
    </row>
    <row r="214" spans="1:16" ht="25.5">
      <c r="A214" t="s">
        <v>50</v>
      </c>
      <c s="34" t="s">
        <v>494</v>
      </c>
      <c s="34" t="s">
        <v>6199</v>
      </c>
      <c s="35" t="s">
        <v>5</v>
      </c>
      <c s="6" t="s">
        <v>6200</v>
      </c>
      <c s="36" t="s">
        <v>1327</v>
      </c>
      <c s="37">
        <v>14</v>
      </c>
      <c s="36">
        <v>0</v>
      </c>
      <c s="36">
        <f>ROUND(G214*H214,6)</f>
      </c>
      <c r="L214" s="38">
        <v>0</v>
      </c>
      <c s="32">
        <f>ROUND(ROUND(L214,2)*ROUND(G214,3),2)</f>
      </c>
      <c s="36" t="s">
        <v>55</v>
      </c>
      <c>
        <f>(M214*21)/100</f>
      </c>
      <c t="s">
        <v>28</v>
      </c>
    </row>
    <row r="215" spans="1:5" ht="38.25">
      <c r="A215" s="35" t="s">
        <v>56</v>
      </c>
      <c r="E215" s="39" t="s">
        <v>6201</v>
      </c>
    </row>
    <row r="216" spans="1:5" ht="12.75">
      <c r="A216" s="35" t="s">
        <v>57</v>
      </c>
      <c r="E216" s="40" t="s">
        <v>1086</v>
      </c>
    </row>
    <row r="217" spans="1:5" ht="63.75">
      <c r="A217" t="s">
        <v>59</v>
      </c>
      <c r="E217" s="39" t="s">
        <v>6080</v>
      </c>
    </row>
    <row r="218" spans="1:16" ht="25.5">
      <c r="A218" t="s">
        <v>50</v>
      </c>
      <c s="34" t="s">
        <v>498</v>
      </c>
      <c s="34" t="s">
        <v>6202</v>
      </c>
      <c s="35" t="s">
        <v>5</v>
      </c>
      <c s="6" t="s">
        <v>6203</v>
      </c>
      <c s="36" t="s">
        <v>1327</v>
      </c>
      <c s="37">
        <v>8</v>
      </c>
      <c s="36">
        <v>0</v>
      </c>
      <c s="36">
        <f>ROUND(G218*H218,6)</f>
      </c>
      <c r="L218" s="38">
        <v>0</v>
      </c>
      <c s="32">
        <f>ROUND(ROUND(L218,2)*ROUND(G218,3),2)</f>
      </c>
      <c s="36" t="s">
        <v>55</v>
      </c>
      <c>
        <f>(M218*21)/100</f>
      </c>
      <c t="s">
        <v>28</v>
      </c>
    </row>
    <row r="219" spans="1:5" ht="25.5">
      <c r="A219" s="35" t="s">
        <v>56</v>
      </c>
      <c r="E219" s="39" t="s">
        <v>6203</v>
      </c>
    </row>
    <row r="220" spans="1:5" ht="12.75">
      <c r="A220" s="35" t="s">
        <v>57</v>
      </c>
      <c r="E220" s="40" t="s">
        <v>322</v>
      </c>
    </row>
    <row r="221" spans="1:5" ht="38.25">
      <c r="A221" t="s">
        <v>59</v>
      </c>
      <c r="E221" s="39" t="s">
        <v>6076</v>
      </c>
    </row>
    <row r="222" spans="1:16" ht="25.5">
      <c r="A222" t="s">
        <v>50</v>
      </c>
      <c s="34" t="s">
        <v>502</v>
      </c>
      <c s="34" t="s">
        <v>6204</v>
      </c>
      <c s="35" t="s">
        <v>5</v>
      </c>
      <c s="6" t="s">
        <v>6205</v>
      </c>
      <c s="36" t="s">
        <v>1327</v>
      </c>
      <c s="37">
        <v>8</v>
      </c>
      <c s="36">
        <v>0</v>
      </c>
      <c s="36">
        <f>ROUND(G222*H222,6)</f>
      </c>
      <c r="L222" s="38">
        <v>0</v>
      </c>
      <c s="32">
        <f>ROUND(ROUND(L222,2)*ROUND(G222,3),2)</f>
      </c>
      <c s="36" t="s">
        <v>55</v>
      </c>
      <c>
        <f>(M222*21)/100</f>
      </c>
      <c t="s">
        <v>28</v>
      </c>
    </row>
    <row r="223" spans="1:5" ht="38.25">
      <c r="A223" s="35" t="s">
        <v>56</v>
      </c>
      <c r="E223" s="39" t="s">
        <v>6206</v>
      </c>
    </row>
    <row r="224" spans="1:5" ht="12.75">
      <c r="A224" s="35" t="s">
        <v>57</v>
      </c>
      <c r="E224" s="40" t="s">
        <v>322</v>
      </c>
    </row>
    <row r="225" spans="1:5" ht="63.75">
      <c r="A225" t="s">
        <v>59</v>
      </c>
      <c r="E225" s="39" t="s">
        <v>6080</v>
      </c>
    </row>
    <row r="226" spans="1:16" ht="25.5">
      <c r="A226" t="s">
        <v>50</v>
      </c>
      <c s="34" t="s">
        <v>506</v>
      </c>
      <c s="34" t="s">
        <v>6207</v>
      </c>
      <c s="35" t="s">
        <v>5</v>
      </c>
      <c s="6" t="s">
        <v>6208</v>
      </c>
      <c s="36" t="s">
        <v>1327</v>
      </c>
      <c s="37">
        <v>8</v>
      </c>
      <c s="36">
        <v>0</v>
      </c>
      <c s="36">
        <f>ROUND(G226*H226,6)</f>
      </c>
      <c r="L226" s="38">
        <v>0</v>
      </c>
      <c s="32">
        <f>ROUND(ROUND(L226,2)*ROUND(G226,3),2)</f>
      </c>
      <c s="36" t="s">
        <v>55</v>
      </c>
      <c>
        <f>(M226*21)/100</f>
      </c>
      <c t="s">
        <v>28</v>
      </c>
    </row>
    <row r="227" spans="1:5" ht="25.5">
      <c r="A227" s="35" t="s">
        <v>56</v>
      </c>
      <c r="E227" s="39" t="s">
        <v>6208</v>
      </c>
    </row>
    <row r="228" spans="1:5" ht="12.75">
      <c r="A228" s="35" t="s">
        <v>57</v>
      </c>
      <c r="E228" s="40" t="s">
        <v>322</v>
      </c>
    </row>
    <row r="229" spans="1:5" ht="38.25">
      <c r="A229" t="s">
        <v>59</v>
      </c>
      <c r="E229" s="39" t="s">
        <v>6076</v>
      </c>
    </row>
    <row r="230" spans="1:16" ht="25.5">
      <c r="A230" t="s">
        <v>50</v>
      </c>
      <c s="34" t="s">
        <v>511</v>
      </c>
      <c s="34" t="s">
        <v>6209</v>
      </c>
      <c s="35" t="s">
        <v>5</v>
      </c>
      <c s="6" t="s">
        <v>6210</v>
      </c>
      <c s="36" t="s">
        <v>1327</v>
      </c>
      <c s="37">
        <v>8</v>
      </c>
      <c s="36">
        <v>0</v>
      </c>
      <c s="36">
        <f>ROUND(G230*H230,6)</f>
      </c>
      <c r="L230" s="38">
        <v>0</v>
      </c>
      <c s="32">
        <f>ROUND(ROUND(L230,2)*ROUND(G230,3),2)</f>
      </c>
      <c s="36" t="s">
        <v>55</v>
      </c>
      <c>
        <f>(M230*21)/100</f>
      </c>
      <c t="s">
        <v>28</v>
      </c>
    </row>
    <row r="231" spans="1:5" ht="25.5">
      <c r="A231" s="35" t="s">
        <v>56</v>
      </c>
      <c r="E231" s="39" t="s">
        <v>6211</v>
      </c>
    </row>
    <row r="232" spans="1:5" ht="12.75">
      <c r="A232" s="35" t="s">
        <v>57</v>
      </c>
      <c r="E232" s="40" t="s">
        <v>322</v>
      </c>
    </row>
    <row r="233" spans="1:5" ht="63.75">
      <c r="A233" t="s">
        <v>59</v>
      </c>
      <c r="E233" s="39" t="s">
        <v>6080</v>
      </c>
    </row>
    <row r="234" spans="1:16" ht="25.5">
      <c r="A234" t="s">
        <v>50</v>
      </c>
      <c s="34" t="s">
        <v>515</v>
      </c>
      <c s="34" t="s">
        <v>6212</v>
      </c>
      <c s="35" t="s">
        <v>5</v>
      </c>
      <c s="6" t="s">
        <v>6213</v>
      </c>
      <c s="36" t="s">
        <v>1327</v>
      </c>
      <c s="37">
        <v>1</v>
      </c>
      <c s="36">
        <v>0</v>
      </c>
      <c s="36">
        <f>ROUND(G234*H234,6)</f>
      </c>
      <c r="L234" s="38">
        <v>0</v>
      </c>
      <c s="32">
        <f>ROUND(ROUND(L234,2)*ROUND(G234,3),2)</f>
      </c>
      <c s="36" t="s">
        <v>55</v>
      </c>
      <c>
        <f>(M234*21)/100</f>
      </c>
      <c t="s">
        <v>28</v>
      </c>
    </row>
    <row r="235" spans="1:5" ht="25.5">
      <c r="A235" s="35" t="s">
        <v>56</v>
      </c>
      <c r="E235" s="39" t="s">
        <v>6213</v>
      </c>
    </row>
    <row r="236" spans="1:5" ht="12.75">
      <c r="A236" s="35" t="s">
        <v>57</v>
      </c>
      <c r="E236" s="40" t="s">
        <v>58</v>
      </c>
    </row>
    <row r="237" spans="1:5" ht="38.25">
      <c r="A237" t="s">
        <v>59</v>
      </c>
      <c r="E237" s="39" t="s">
        <v>6076</v>
      </c>
    </row>
    <row r="238" spans="1:16" ht="25.5">
      <c r="A238" t="s">
        <v>50</v>
      </c>
      <c s="34" t="s">
        <v>520</v>
      </c>
      <c s="34" t="s">
        <v>6214</v>
      </c>
      <c s="35" t="s">
        <v>5</v>
      </c>
      <c s="6" t="s">
        <v>6215</v>
      </c>
      <c s="36" t="s">
        <v>1327</v>
      </c>
      <c s="37">
        <v>1</v>
      </c>
      <c s="36">
        <v>0</v>
      </c>
      <c s="36">
        <f>ROUND(G238*H238,6)</f>
      </c>
      <c r="L238" s="38">
        <v>0</v>
      </c>
      <c s="32">
        <f>ROUND(ROUND(L238,2)*ROUND(G238,3),2)</f>
      </c>
      <c s="36" t="s">
        <v>55</v>
      </c>
      <c>
        <f>(M238*21)/100</f>
      </c>
      <c t="s">
        <v>28</v>
      </c>
    </row>
    <row r="239" spans="1:5" ht="38.25">
      <c r="A239" s="35" t="s">
        <v>56</v>
      </c>
      <c r="E239" s="39" t="s">
        <v>6216</v>
      </c>
    </row>
    <row r="240" spans="1:5" ht="12.75">
      <c r="A240" s="35" t="s">
        <v>57</v>
      </c>
      <c r="E240" s="40" t="s">
        <v>58</v>
      </c>
    </row>
    <row r="241" spans="1:5" ht="63.75">
      <c r="A241" t="s">
        <v>59</v>
      </c>
      <c r="E241" s="39" t="s">
        <v>6080</v>
      </c>
    </row>
    <row r="242" spans="1:16" ht="25.5">
      <c r="A242" t="s">
        <v>50</v>
      </c>
      <c s="34" t="s">
        <v>524</v>
      </c>
      <c s="34" t="s">
        <v>6217</v>
      </c>
      <c s="35" t="s">
        <v>5</v>
      </c>
      <c s="6" t="s">
        <v>6218</v>
      </c>
      <c s="36" t="s">
        <v>1327</v>
      </c>
      <c s="37">
        <v>4</v>
      </c>
      <c s="36">
        <v>0</v>
      </c>
      <c s="36">
        <f>ROUND(G242*H242,6)</f>
      </c>
      <c r="L242" s="38">
        <v>0</v>
      </c>
      <c s="32">
        <f>ROUND(ROUND(L242,2)*ROUND(G242,3),2)</f>
      </c>
      <c s="36" t="s">
        <v>55</v>
      </c>
      <c>
        <f>(M242*21)/100</f>
      </c>
      <c t="s">
        <v>28</v>
      </c>
    </row>
    <row r="243" spans="1:5" ht="25.5">
      <c r="A243" s="35" t="s">
        <v>56</v>
      </c>
      <c r="E243" s="39" t="s">
        <v>6218</v>
      </c>
    </row>
    <row r="244" spans="1:5" ht="12.75">
      <c r="A244" s="35" t="s">
        <v>57</v>
      </c>
      <c r="E244" s="40" t="s">
        <v>209</v>
      </c>
    </row>
    <row r="245" spans="1:5" ht="38.25">
      <c r="A245" t="s">
        <v>59</v>
      </c>
      <c r="E245" s="39" t="s">
        <v>6076</v>
      </c>
    </row>
    <row r="246" spans="1:16" ht="25.5">
      <c r="A246" t="s">
        <v>50</v>
      </c>
      <c s="34" t="s">
        <v>528</v>
      </c>
      <c s="34" t="s">
        <v>6219</v>
      </c>
      <c s="35" t="s">
        <v>5</v>
      </c>
      <c s="6" t="s">
        <v>6220</v>
      </c>
      <c s="36" t="s">
        <v>1327</v>
      </c>
      <c s="37">
        <v>4</v>
      </c>
      <c s="36">
        <v>0</v>
      </c>
      <c s="36">
        <f>ROUND(G246*H246,6)</f>
      </c>
      <c r="L246" s="38">
        <v>0</v>
      </c>
      <c s="32">
        <f>ROUND(ROUND(L246,2)*ROUND(G246,3),2)</f>
      </c>
      <c s="36" t="s">
        <v>55</v>
      </c>
      <c>
        <f>(M246*21)/100</f>
      </c>
      <c t="s">
        <v>28</v>
      </c>
    </row>
    <row r="247" spans="1:5" ht="38.25">
      <c r="A247" s="35" t="s">
        <v>56</v>
      </c>
      <c r="E247" s="39" t="s">
        <v>6221</v>
      </c>
    </row>
    <row r="248" spans="1:5" ht="12.75">
      <c r="A248" s="35" t="s">
        <v>57</v>
      </c>
      <c r="E248" s="40" t="s">
        <v>209</v>
      </c>
    </row>
    <row r="249" spans="1:5" ht="63.75">
      <c r="A249" t="s">
        <v>59</v>
      </c>
      <c r="E249" s="39" t="s">
        <v>6080</v>
      </c>
    </row>
    <row r="250" spans="1:16" ht="25.5">
      <c r="A250" t="s">
        <v>50</v>
      </c>
      <c s="34" t="s">
        <v>535</v>
      </c>
      <c s="34" t="s">
        <v>6222</v>
      </c>
      <c s="35" t="s">
        <v>5</v>
      </c>
      <c s="6" t="s">
        <v>6223</v>
      </c>
      <c s="36" t="s">
        <v>1327</v>
      </c>
      <c s="37">
        <v>1</v>
      </c>
      <c s="36">
        <v>0</v>
      </c>
      <c s="36">
        <f>ROUND(G250*H250,6)</f>
      </c>
      <c r="L250" s="38">
        <v>0</v>
      </c>
      <c s="32">
        <f>ROUND(ROUND(L250,2)*ROUND(G250,3),2)</f>
      </c>
      <c s="36" t="s">
        <v>55</v>
      </c>
      <c>
        <f>(M250*21)/100</f>
      </c>
      <c t="s">
        <v>28</v>
      </c>
    </row>
    <row r="251" spans="1:5" ht="25.5">
      <c r="A251" s="35" t="s">
        <v>56</v>
      </c>
      <c r="E251" s="39" t="s">
        <v>6223</v>
      </c>
    </row>
    <row r="252" spans="1:5" ht="12.75">
      <c r="A252" s="35" t="s">
        <v>57</v>
      </c>
      <c r="E252" s="40" t="s">
        <v>58</v>
      </c>
    </row>
    <row r="253" spans="1:5" ht="38.25">
      <c r="A253" t="s">
        <v>59</v>
      </c>
      <c r="E253" s="39" t="s">
        <v>6076</v>
      </c>
    </row>
    <row r="254" spans="1:16" ht="25.5">
      <c r="A254" t="s">
        <v>50</v>
      </c>
      <c s="34" t="s">
        <v>539</v>
      </c>
      <c s="34" t="s">
        <v>6224</v>
      </c>
      <c s="35" t="s">
        <v>5</v>
      </c>
      <c s="6" t="s">
        <v>6225</v>
      </c>
      <c s="36" t="s">
        <v>1327</v>
      </c>
      <c s="37">
        <v>1</v>
      </c>
      <c s="36">
        <v>0</v>
      </c>
      <c s="36">
        <f>ROUND(G254*H254,6)</f>
      </c>
      <c r="L254" s="38">
        <v>0</v>
      </c>
      <c s="32">
        <f>ROUND(ROUND(L254,2)*ROUND(G254,3),2)</f>
      </c>
      <c s="36" t="s">
        <v>55</v>
      </c>
      <c>
        <f>(M254*21)/100</f>
      </c>
      <c t="s">
        <v>28</v>
      </c>
    </row>
    <row r="255" spans="1:5" ht="25.5">
      <c r="A255" s="35" t="s">
        <v>56</v>
      </c>
      <c r="E255" s="39" t="s">
        <v>6226</v>
      </c>
    </row>
    <row r="256" spans="1:5" ht="12.75">
      <c r="A256" s="35" t="s">
        <v>57</v>
      </c>
      <c r="E256" s="40" t="s">
        <v>58</v>
      </c>
    </row>
    <row r="257" spans="1:5" ht="63.75">
      <c r="A257" t="s">
        <v>59</v>
      </c>
      <c r="E257" s="39" t="s">
        <v>6080</v>
      </c>
    </row>
    <row r="258" spans="1:16" ht="25.5">
      <c r="A258" t="s">
        <v>50</v>
      </c>
      <c s="34" t="s">
        <v>543</v>
      </c>
      <c s="34" t="s">
        <v>6227</v>
      </c>
      <c s="35" t="s">
        <v>5</v>
      </c>
      <c s="6" t="s">
        <v>6228</v>
      </c>
      <c s="36" t="s">
        <v>1327</v>
      </c>
      <c s="37">
        <v>1</v>
      </c>
      <c s="36">
        <v>0</v>
      </c>
      <c s="36">
        <f>ROUND(G258*H258,6)</f>
      </c>
      <c r="L258" s="38">
        <v>0</v>
      </c>
      <c s="32">
        <f>ROUND(ROUND(L258,2)*ROUND(G258,3),2)</f>
      </c>
      <c s="36" t="s">
        <v>55</v>
      </c>
      <c>
        <f>(M258*21)/100</f>
      </c>
      <c t="s">
        <v>28</v>
      </c>
    </row>
    <row r="259" spans="1:5" ht="25.5">
      <c r="A259" s="35" t="s">
        <v>56</v>
      </c>
      <c r="E259" s="39" t="s">
        <v>6228</v>
      </c>
    </row>
    <row r="260" spans="1:5" ht="12.75">
      <c r="A260" s="35" t="s">
        <v>57</v>
      </c>
      <c r="E260" s="40" t="s">
        <v>58</v>
      </c>
    </row>
    <row r="261" spans="1:5" ht="38.25">
      <c r="A261" t="s">
        <v>59</v>
      </c>
      <c r="E261" s="39" t="s">
        <v>6076</v>
      </c>
    </row>
    <row r="262" spans="1:16" ht="25.5">
      <c r="A262" t="s">
        <v>50</v>
      </c>
      <c s="34" t="s">
        <v>546</v>
      </c>
      <c s="34" t="s">
        <v>6229</v>
      </c>
      <c s="35" t="s">
        <v>5</v>
      </c>
      <c s="6" t="s">
        <v>6230</v>
      </c>
      <c s="36" t="s">
        <v>1327</v>
      </c>
      <c s="37">
        <v>1</v>
      </c>
      <c s="36">
        <v>0</v>
      </c>
      <c s="36">
        <f>ROUND(G262*H262,6)</f>
      </c>
      <c r="L262" s="38">
        <v>0</v>
      </c>
      <c s="32">
        <f>ROUND(ROUND(L262,2)*ROUND(G262,3),2)</f>
      </c>
      <c s="36" t="s">
        <v>55</v>
      </c>
      <c>
        <f>(M262*21)/100</f>
      </c>
      <c t="s">
        <v>28</v>
      </c>
    </row>
    <row r="263" spans="1:5" ht="25.5">
      <c r="A263" s="35" t="s">
        <v>56</v>
      </c>
      <c r="E263" s="39" t="s">
        <v>6231</v>
      </c>
    </row>
    <row r="264" spans="1:5" ht="12.75">
      <c r="A264" s="35" t="s">
        <v>57</v>
      </c>
      <c r="E264" s="40" t="s">
        <v>58</v>
      </c>
    </row>
    <row r="265" spans="1:5" ht="63.75">
      <c r="A265" t="s">
        <v>59</v>
      </c>
      <c r="E265" s="39" t="s">
        <v>6080</v>
      </c>
    </row>
    <row r="266" spans="1:16" ht="25.5">
      <c r="A266" t="s">
        <v>50</v>
      </c>
      <c s="34" t="s">
        <v>549</v>
      </c>
      <c s="34" t="s">
        <v>6232</v>
      </c>
      <c s="35" t="s">
        <v>5</v>
      </c>
      <c s="6" t="s">
        <v>6233</v>
      </c>
      <c s="36" t="s">
        <v>1327</v>
      </c>
      <c s="37">
        <v>1</v>
      </c>
      <c s="36">
        <v>0</v>
      </c>
      <c s="36">
        <f>ROUND(G266*H266,6)</f>
      </c>
      <c r="L266" s="38">
        <v>0</v>
      </c>
      <c s="32">
        <f>ROUND(ROUND(L266,2)*ROUND(G266,3),2)</f>
      </c>
      <c s="36" t="s">
        <v>55</v>
      </c>
      <c>
        <f>(M266*21)/100</f>
      </c>
      <c t="s">
        <v>28</v>
      </c>
    </row>
    <row r="267" spans="1:5" ht="25.5">
      <c r="A267" s="35" t="s">
        <v>56</v>
      </c>
      <c r="E267" s="39" t="s">
        <v>6233</v>
      </c>
    </row>
    <row r="268" spans="1:5" ht="12.75">
      <c r="A268" s="35" t="s">
        <v>57</v>
      </c>
      <c r="E268" s="40" t="s">
        <v>58</v>
      </c>
    </row>
    <row r="269" spans="1:5" ht="38.25">
      <c r="A269" t="s">
        <v>59</v>
      </c>
      <c r="E269" s="39" t="s">
        <v>6076</v>
      </c>
    </row>
    <row r="270" spans="1:16" ht="25.5">
      <c r="A270" t="s">
        <v>50</v>
      </c>
      <c s="34" t="s">
        <v>552</v>
      </c>
      <c s="34" t="s">
        <v>6234</v>
      </c>
      <c s="35" t="s">
        <v>5</v>
      </c>
      <c s="6" t="s">
        <v>6235</v>
      </c>
      <c s="36" t="s">
        <v>1327</v>
      </c>
      <c s="37">
        <v>1</v>
      </c>
      <c s="36">
        <v>0</v>
      </c>
      <c s="36">
        <f>ROUND(G270*H270,6)</f>
      </c>
      <c r="L270" s="38">
        <v>0</v>
      </c>
      <c s="32">
        <f>ROUND(ROUND(L270,2)*ROUND(G270,3),2)</f>
      </c>
      <c s="36" t="s">
        <v>55</v>
      </c>
      <c>
        <f>(M270*21)/100</f>
      </c>
      <c t="s">
        <v>28</v>
      </c>
    </row>
    <row r="271" spans="1:5" ht="38.25">
      <c r="A271" s="35" t="s">
        <v>56</v>
      </c>
      <c r="E271" s="39" t="s">
        <v>6236</v>
      </c>
    </row>
    <row r="272" spans="1:5" ht="12.75">
      <c r="A272" s="35" t="s">
        <v>57</v>
      </c>
      <c r="E272" s="40" t="s">
        <v>58</v>
      </c>
    </row>
    <row r="273" spans="1:5" ht="63.75">
      <c r="A273" t="s">
        <v>59</v>
      </c>
      <c r="E273" s="39" t="s">
        <v>6080</v>
      </c>
    </row>
    <row r="274" spans="1:16" ht="25.5">
      <c r="A274" t="s">
        <v>50</v>
      </c>
      <c s="34" t="s">
        <v>555</v>
      </c>
      <c s="34" t="s">
        <v>6237</v>
      </c>
      <c s="35" t="s">
        <v>5</v>
      </c>
      <c s="6" t="s">
        <v>6238</v>
      </c>
      <c s="36" t="s">
        <v>1327</v>
      </c>
      <c s="37">
        <v>2</v>
      </c>
      <c s="36">
        <v>0</v>
      </c>
      <c s="36">
        <f>ROUND(G274*H274,6)</f>
      </c>
      <c r="L274" s="38">
        <v>0</v>
      </c>
      <c s="32">
        <f>ROUND(ROUND(L274,2)*ROUND(G274,3),2)</f>
      </c>
      <c s="36" t="s">
        <v>55</v>
      </c>
      <c>
        <f>(M274*21)/100</f>
      </c>
      <c t="s">
        <v>28</v>
      </c>
    </row>
    <row r="275" spans="1:5" ht="25.5">
      <c r="A275" s="35" t="s">
        <v>56</v>
      </c>
      <c r="E275" s="39" t="s">
        <v>6238</v>
      </c>
    </row>
    <row r="276" spans="1:5" ht="12.75">
      <c r="A276" s="35" t="s">
        <v>57</v>
      </c>
      <c r="E276" s="40" t="s">
        <v>415</v>
      </c>
    </row>
    <row r="277" spans="1:5" ht="38.25">
      <c r="A277" t="s">
        <v>59</v>
      </c>
      <c r="E277" s="39" t="s">
        <v>6076</v>
      </c>
    </row>
    <row r="278" spans="1:16" ht="25.5">
      <c r="A278" t="s">
        <v>50</v>
      </c>
      <c s="34" t="s">
        <v>558</v>
      </c>
      <c s="34" t="s">
        <v>6239</v>
      </c>
      <c s="35" t="s">
        <v>5</v>
      </c>
      <c s="6" t="s">
        <v>6240</v>
      </c>
      <c s="36" t="s">
        <v>1327</v>
      </c>
      <c s="37">
        <v>2</v>
      </c>
      <c s="36">
        <v>0</v>
      </c>
      <c s="36">
        <f>ROUND(G278*H278,6)</f>
      </c>
      <c r="L278" s="38">
        <v>0</v>
      </c>
      <c s="32">
        <f>ROUND(ROUND(L278,2)*ROUND(G278,3),2)</f>
      </c>
      <c s="36" t="s">
        <v>55</v>
      </c>
      <c>
        <f>(M278*21)/100</f>
      </c>
      <c t="s">
        <v>28</v>
      </c>
    </row>
    <row r="279" spans="1:5" ht="38.25">
      <c r="A279" s="35" t="s">
        <v>56</v>
      </c>
      <c r="E279" s="39" t="s">
        <v>6241</v>
      </c>
    </row>
    <row r="280" spans="1:5" ht="12.75">
      <c r="A280" s="35" t="s">
        <v>57</v>
      </c>
      <c r="E280" s="40" t="s">
        <v>415</v>
      </c>
    </row>
    <row r="281" spans="1:5" ht="63.75">
      <c r="A281" t="s">
        <v>59</v>
      </c>
      <c r="E281" s="39" t="s">
        <v>6080</v>
      </c>
    </row>
    <row r="282" spans="1:16" ht="25.5">
      <c r="A282" t="s">
        <v>50</v>
      </c>
      <c s="34" t="s">
        <v>561</v>
      </c>
      <c s="34" t="s">
        <v>6242</v>
      </c>
      <c s="35" t="s">
        <v>5</v>
      </c>
      <c s="6" t="s">
        <v>6243</v>
      </c>
      <c s="36" t="s">
        <v>1327</v>
      </c>
      <c s="37">
        <v>2</v>
      </c>
      <c s="36">
        <v>0</v>
      </c>
      <c s="36">
        <f>ROUND(G282*H282,6)</f>
      </c>
      <c r="L282" s="38">
        <v>0</v>
      </c>
      <c s="32">
        <f>ROUND(ROUND(L282,2)*ROUND(G282,3),2)</f>
      </c>
      <c s="36" t="s">
        <v>55</v>
      </c>
      <c>
        <f>(M282*21)/100</f>
      </c>
      <c t="s">
        <v>28</v>
      </c>
    </row>
    <row r="283" spans="1:5" ht="25.5">
      <c r="A283" s="35" t="s">
        <v>56</v>
      </c>
      <c r="E283" s="39" t="s">
        <v>6243</v>
      </c>
    </row>
    <row r="284" spans="1:5" ht="12.75">
      <c r="A284" s="35" t="s">
        <v>57</v>
      </c>
      <c r="E284" s="40" t="s">
        <v>415</v>
      </c>
    </row>
    <row r="285" spans="1:5" ht="38.25">
      <c r="A285" t="s">
        <v>59</v>
      </c>
      <c r="E285" s="39" t="s">
        <v>6076</v>
      </c>
    </row>
    <row r="286" spans="1:16" ht="25.5">
      <c r="A286" t="s">
        <v>50</v>
      </c>
      <c s="34" t="s">
        <v>564</v>
      </c>
      <c s="34" t="s">
        <v>6244</v>
      </c>
      <c s="35" t="s">
        <v>5</v>
      </c>
      <c s="6" t="s">
        <v>6245</v>
      </c>
      <c s="36" t="s">
        <v>1327</v>
      </c>
      <c s="37">
        <v>2</v>
      </c>
      <c s="36">
        <v>0</v>
      </c>
      <c s="36">
        <f>ROUND(G286*H286,6)</f>
      </c>
      <c r="L286" s="38">
        <v>0</v>
      </c>
      <c s="32">
        <f>ROUND(ROUND(L286,2)*ROUND(G286,3),2)</f>
      </c>
      <c s="36" t="s">
        <v>55</v>
      </c>
      <c>
        <f>(M286*21)/100</f>
      </c>
      <c t="s">
        <v>28</v>
      </c>
    </row>
    <row r="287" spans="1:5" ht="38.25">
      <c r="A287" s="35" t="s">
        <v>56</v>
      </c>
      <c r="E287" s="39" t="s">
        <v>6246</v>
      </c>
    </row>
    <row r="288" spans="1:5" ht="12.75">
      <c r="A288" s="35" t="s">
        <v>57</v>
      </c>
      <c r="E288" s="40" t="s">
        <v>415</v>
      </c>
    </row>
    <row r="289" spans="1:5" ht="63.75">
      <c r="A289" t="s">
        <v>59</v>
      </c>
      <c r="E289" s="39" t="s">
        <v>6080</v>
      </c>
    </row>
    <row r="290" spans="1:16" ht="25.5">
      <c r="A290" t="s">
        <v>50</v>
      </c>
      <c s="34" t="s">
        <v>567</v>
      </c>
      <c s="34" t="s">
        <v>6247</v>
      </c>
      <c s="35" t="s">
        <v>5</v>
      </c>
      <c s="6" t="s">
        <v>6248</v>
      </c>
      <c s="36" t="s">
        <v>1327</v>
      </c>
      <c s="37">
        <v>2</v>
      </c>
      <c s="36">
        <v>0</v>
      </c>
      <c s="36">
        <f>ROUND(G290*H290,6)</f>
      </c>
      <c r="L290" s="38">
        <v>0</v>
      </c>
      <c s="32">
        <f>ROUND(ROUND(L290,2)*ROUND(G290,3),2)</f>
      </c>
      <c s="36" t="s">
        <v>55</v>
      </c>
      <c>
        <f>(M290*21)/100</f>
      </c>
      <c t="s">
        <v>28</v>
      </c>
    </row>
    <row r="291" spans="1:5" ht="25.5">
      <c r="A291" s="35" t="s">
        <v>56</v>
      </c>
      <c r="E291" s="39" t="s">
        <v>6248</v>
      </c>
    </row>
    <row r="292" spans="1:5" ht="12.75">
      <c r="A292" s="35" t="s">
        <v>57</v>
      </c>
      <c r="E292" s="40" t="s">
        <v>415</v>
      </c>
    </row>
    <row r="293" spans="1:5" ht="38.25">
      <c r="A293" t="s">
        <v>59</v>
      </c>
      <c r="E293" s="39" t="s">
        <v>6076</v>
      </c>
    </row>
    <row r="294" spans="1:16" ht="25.5">
      <c r="A294" t="s">
        <v>50</v>
      </c>
      <c s="34" t="s">
        <v>570</v>
      </c>
      <c s="34" t="s">
        <v>6249</v>
      </c>
      <c s="35" t="s">
        <v>5</v>
      </c>
      <c s="6" t="s">
        <v>6250</v>
      </c>
      <c s="36" t="s">
        <v>1327</v>
      </c>
      <c s="37">
        <v>2</v>
      </c>
      <c s="36">
        <v>0</v>
      </c>
      <c s="36">
        <f>ROUND(G294*H294,6)</f>
      </c>
      <c r="L294" s="38">
        <v>0</v>
      </c>
      <c s="32">
        <f>ROUND(ROUND(L294,2)*ROUND(G294,3),2)</f>
      </c>
      <c s="36" t="s">
        <v>55</v>
      </c>
      <c>
        <f>(M294*21)/100</f>
      </c>
      <c t="s">
        <v>28</v>
      </c>
    </row>
    <row r="295" spans="1:5" ht="38.25">
      <c r="A295" s="35" t="s">
        <v>56</v>
      </c>
      <c r="E295" s="39" t="s">
        <v>6251</v>
      </c>
    </row>
    <row r="296" spans="1:5" ht="12.75">
      <c r="A296" s="35" t="s">
        <v>57</v>
      </c>
      <c r="E296" s="40" t="s">
        <v>415</v>
      </c>
    </row>
    <row r="297" spans="1:5" ht="63.75">
      <c r="A297" t="s">
        <v>59</v>
      </c>
      <c r="E297" s="39" t="s">
        <v>6080</v>
      </c>
    </row>
    <row r="298" spans="1:16" ht="25.5">
      <c r="A298" t="s">
        <v>50</v>
      </c>
      <c s="34" t="s">
        <v>573</v>
      </c>
      <c s="34" t="s">
        <v>6252</v>
      </c>
      <c s="35" t="s">
        <v>5</v>
      </c>
      <c s="6" t="s">
        <v>6253</v>
      </c>
      <c s="36" t="s">
        <v>1327</v>
      </c>
      <c s="37">
        <v>2</v>
      </c>
      <c s="36">
        <v>0</v>
      </c>
      <c s="36">
        <f>ROUND(G298*H298,6)</f>
      </c>
      <c r="L298" s="38">
        <v>0</v>
      </c>
      <c s="32">
        <f>ROUND(ROUND(L298,2)*ROUND(G298,3),2)</f>
      </c>
      <c s="36" t="s">
        <v>55</v>
      </c>
      <c>
        <f>(M298*21)/100</f>
      </c>
      <c t="s">
        <v>28</v>
      </c>
    </row>
    <row r="299" spans="1:5" ht="25.5">
      <c r="A299" s="35" t="s">
        <v>56</v>
      </c>
      <c r="E299" s="39" t="s">
        <v>6253</v>
      </c>
    </row>
    <row r="300" spans="1:5" ht="12.75">
      <c r="A300" s="35" t="s">
        <v>57</v>
      </c>
      <c r="E300" s="40" t="s">
        <v>415</v>
      </c>
    </row>
    <row r="301" spans="1:5" ht="38.25">
      <c r="A301" t="s">
        <v>59</v>
      </c>
      <c r="E301" s="39" t="s">
        <v>6076</v>
      </c>
    </row>
    <row r="302" spans="1:16" ht="38.25">
      <c r="A302" t="s">
        <v>50</v>
      </c>
      <c s="34" t="s">
        <v>576</v>
      </c>
      <c s="34" t="s">
        <v>6254</v>
      </c>
      <c s="35" t="s">
        <v>5</v>
      </c>
      <c s="6" t="s">
        <v>6255</v>
      </c>
      <c s="36" t="s">
        <v>1327</v>
      </c>
      <c s="37">
        <v>2</v>
      </c>
      <c s="36">
        <v>0</v>
      </c>
      <c s="36">
        <f>ROUND(G302*H302,6)</f>
      </c>
      <c r="L302" s="38">
        <v>0</v>
      </c>
      <c s="32">
        <f>ROUND(ROUND(L302,2)*ROUND(G302,3),2)</f>
      </c>
      <c s="36" t="s">
        <v>55</v>
      </c>
      <c>
        <f>(M302*21)/100</f>
      </c>
      <c t="s">
        <v>28</v>
      </c>
    </row>
    <row r="303" spans="1:5" ht="38.25">
      <c r="A303" s="35" t="s">
        <v>56</v>
      </c>
      <c r="E303" s="39" t="s">
        <v>6256</v>
      </c>
    </row>
    <row r="304" spans="1:5" ht="12.75">
      <c r="A304" s="35" t="s">
        <v>57</v>
      </c>
      <c r="E304" s="40" t="s">
        <v>415</v>
      </c>
    </row>
    <row r="305" spans="1:5" ht="63.75">
      <c r="A305" t="s">
        <v>59</v>
      </c>
      <c r="E305" s="39" t="s">
        <v>6080</v>
      </c>
    </row>
    <row r="306" spans="1:16" ht="25.5">
      <c r="A306" t="s">
        <v>50</v>
      </c>
      <c s="34" t="s">
        <v>579</v>
      </c>
      <c s="34" t="s">
        <v>6257</v>
      </c>
      <c s="35" t="s">
        <v>5</v>
      </c>
      <c s="6" t="s">
        <v>6258</v>
      </c>
      <c s="36" t="s">
        <v>1327</v>
      </c>
      <c s="37">
        <v>1</v>
      </c>
      <c s="36">
        <v>0</v>
      </c>
      <c s="36">
        <f>ROUND(G306*H306,6)</f>
      </c>
      <c r="L306" s="38">
        <v>0</v>
      </c>
      <c s="32">
        <f>ROUND(ROUND(L306,2)*ROUND(G306,3),2)</f>
      </c>
      <c s="36" t="s">
        <v>55</v>
      </c>
      <c>
        <f>(M306*21)/100</f>
      </c>
      <c t="s">
        <v>28</v>
      </c>
    </row>
    <row r="307" spans="1:5" ht="25.5">
      <c r="A307" s="35" t="s">
        <v>56</v>
      </c>
      <c r="E307" s="39" t="s">
        <v>6258</v>
      </c>
    </row>
    <row r="308" spans="1:5" ht="12.75">
      <c r="A308" s="35" t="s">
        <v>57</v>
      </c>
      <c r="E308" s="40" t="s">
        <v>58</v>
      </c>
    </row>
    <row r="309" spans="1:5" ht="38.25">
      <c r="A309" t="s">
        <v>59</v>
      </c>
      <c r="E309" s="39" t="s">
        <v>6076</v>
      </c>
    </row>
    <row r="310" spans="1:16" ht="25.5">
      <c r="A310" t="s">
        <v>50</v>
      </c>
      <c s="34" t="s">
        <v>582</v>
      </c>
      <c s="34" t="s">
        <v>6259</v>
      </c>
      <c s="35" t="s">
        <v>5</v>
      </c>
      <c s="6" t="s">
        <v>6260</v>
      </c>
      <c s="36" t="s">
        <v>1327</v>
      </c>
      <c s="37">
        <v>1</v>
      </c>
      <c s="36">
        <v>0</v>
      </c>
      <c s="36">
        <f>ROUND(G310*H310,6)</f>
      </c>
      <c r="L310" s="38">
        <v>0</v>
      </c>
      <c s="32">
        <f>ROUND(ROUND(L310,2)*ROUND(G310,3),2)</f>
      </c>
      <c s="36" t="s">
        <v>55</v>
      </c>
      <c>
        <f>(M310*21)/100</f>
      </c>
      <c t="s">
        <v>28</v>
      </c>
    </row>
    <row r="311" spans="1:5" ht="38.25">
      <c r="A311" s="35" t="s">
        <v>56</v>
      </c>
      <c r="E311" s="39" t="s">
        <v>6261</v>
      </c>
    </row>
    <row r="312" spans="1:5" ht="12.75">
      <c r="A312" s="35" t="s">
        <v>57</v>
      </c>
      <c r="E312" s="40" t="s">
        <v>58</v>
      </c>
    </row>
    <row r="313" spans="1:5" ht="63.75">
      <c r="A313" t="s">
        <v>59</v>
      </c>
      <c r="E313" s="39" t="s">
        <v>6080</v>
      </c>
    </row>
    <row r="314" spans="1:16" ht="25.5">
      <c r="A314" t="s">
        <v>50</v>
      </c>
      <c s="34" t="s">
        <v>585</v>
      </c>
      <c s="34" t="s">
        <v>6262</v>
      </c>
      <c s="35" t="s">
        <v>5</v>
      </c>
      <c s="6" t="s">
        <v>6263</v>
      </c>
      <c s="36" t="s">
        <v>1327</v>
      </c>
      <c s="37">
        <v>7</v>
      </c>
      <c s="36">
        <v>0</v>
      </c>
      <c s="36">
        <f>ROUND(G314*H314,6)</f>
      </c>
      <c r="L314" s="38">
        <v>0</v>
      </c>
      <c s="32">
        <f>ROUND(ROUND(L314,2)*ROUND(G314,3),2)</f>
      </c>
      <c s="36" t="s">
        <v>55</v>
      </c>
      <c>
        <f>(M314*21)/100</f>
      </c>
      <c t="s">
        <v>28</v>
      </c>
    </row>
    <row r="315" spans="1:5" ht="25.5">
      <c r="A315" s="35" t="s">
        <v>56</v>
      </c>
      <c r="E315" s="39" t="s">
        <v>6263</v>
      </c>
    </row>
    <row r="316" spans="1:5" ht="12.75">
      <c r="A316" s="35" t="s">
        <v>57</v>
      </c>
      <c r="E316" s="40" t="s">
        <v>216</v>
      </c>
    </row>
    <row r="317" spans="1:5" ht="38.25">
      <c r="A317" t="s">
        <v>59</v>
      </c>
      <c r="E317" s="39" t="s">
        <v>6076</v>
      </c>
    </row>
    <row r="318" spans="1:16" ht="25.5">
      <c r="A318" t="s">
        <v>50</v>
      </c>
      <c s="34" t="s">
        <v>588</v>
      </c>
      <c s="34" t="s">
        <v>6264</v>
      </c>
      <c s="35" t="s">
        <v>5</v>
      </c>
      <c s="6" t="s">
        <v>6265</v>
      </c>
      <c s="36" t="s">
        <v>1327</v>
      </c>
      <c s="37">
        <v>7</v>
      </c>
      <c s="36">
        <v>0</v>
      </c>
      <c s="36">
        <f>ROUND(G318*H318,6)</f>
      </c>
      <c r="L318" s="38">
        <v>0</v>
      </c>
      <c s="32">
        <f>ROUND(ROUND(L318,2)*ROUND(G318,3),2)</f>
      </c>
      <c s="36" t="s">
        <v>55</v>
      </c>
      <c>
        <f>(M318*21)/100</f>
      </c>
      <c t="s">
        <v>28</v>
      </c>
    </row>
    <row r="319" spans="1:5" ht="38.25">
      <c r="A319" s="35" t="s">
        <v>56</v>
      </c>
      <c r="E319" s="39" t="s">
        <v>6266</v>
      </c>
    </row>
    <row r="320" spans="1:5" ht="12.75">
      <c r="A320" s="35" t="s">
        <v>57</v>
      </c>
      <c r="E320" s="40" t="s">
        <v>216</v>
      </c>
    </row>
    <row r="321" spans="1:5" ht="63.75">
      <c r="A321" t="s">
        <v>59</v>
      </c>
      <c r="E321" s="39" t="s">
        <v>6080</v>
      </c>
    </row>
    <row r="322" spans="1:16" ht="25.5">
      <c r="A322" t="s">
        <v>50</v>
      </c>
      <c s="34" t="s">
        <v>591</v>
      </c>
      <c s="34" t="s">
        <v>6267</v>
      </c>
      <c s="35" t="s">
        <v>5</v>
      </c>
      <c s="6" t="s">
        <v>6268</v>
      </c>
      <c s="36" t="s">
        <v>1327</v>
      </c>
      <c s="37">
        <v>1</v>
      </c>
      <c s="36">
        <v>0</v>
      </c>
      <c s="36">
        <f>ROUND(G322*H322,6)</f>
      </c>
      <c r="L322" s="38">
        <v>0</v>
      </c>
      <c s="32">
        <f>ROUND(ROUND(L322,2)*ROUND(G322,3),2)</f>
      </c>
      <c s="36" t="s">
        <v>55</v>
      </c>
      <c>
        <f>(M322*21)/100</f>
      </c>
      <c t="s">
        <v>28</v>
      </c>
    </row>
    <row r="323" spans="1:5" ht="25.5">
      <c r="A323" s="35" t="s">
        <v>56</v>
      </c>
      <c r="E323" s="39" t="s">
        <v>6268</v>
      </c>
    </row>
    <row r="324" spans="1:5" ht="12.75">
      <c r="A324" s="35" t="s">
        <v>57</v>
      </c>
      <c r="E324" s="40" t="s">
        <v>58</v>
      </c>
    </row>
    <row r="325" spans="1:5" ht="38.25">
      <c r="A325" t="s">
        <v>59</v>
      </c>
      <c r="E325" s="39" t="s">
        <v>6076</v>
      </c>
    </row>
    <row r="326" spans="1:16" ht="25.5">
      <c r="A326" t="s">
        <v>50</v>
      </c>
      <c s="34" t="s">
        <v>595</v>
      </c>
      <c s="34" t="s">
        <v>6269</v>
      </c>
      <c s="35" t="s">
        <v>5</v>
      </c>
      <c s="6" t="s">
        <v>6270</v>
      </c>
      <c s="36" t="s">
        <v>1327</v>
      </c>
      <c s="37">
        <v>1</v>
      </c>
      <c s="36">
        <v>0</v>
      </c>
      <c s="36">
        <f>ROUND(G326*H326,6)</f>
      </c>
      <c r="L326" s="38">
        <v>0</v>
      </c>
      <c s="32">
        <f>ROUND(ROUND(L326,2)*ROUND(G326,3),2)</f>
      </c>
      <c s="36" t="s">
        <v>55</v>
      </c>
      <c>
        <f>(M326*21)/100</f>
      </c>
      <c t="s">
        <v>28</v>
      </c>
    </row>
    <row r="327" spans="1:5" ht="25.5">
      <c r="A327" s="35" t="s">
        <v>56</v>
      </c>
      <c r="E327" s="39" t="s">
        <v>6270</v>
      </c>
    </row>
    <row r="328" spans="1:5" ht="12.75">
      <c r="A328" s="35" t="s">
        <v>57</v>
      </c>
      <c r="E328" s="40" t="s">
        <v>58</v>
      </c>
    </row>
    <row r="329" spans="1:5" ht="63.75">
      <c r="A329" t="s">
        <v>59</v>
      </c>
      <c r="E329" s="39" t="s">
        <v>6080</v>
      </c>
    </row>
    <row r="330" spans="1:16" ht="25.5">
      <c r="A330" t="s">
        <v>50</v>
      </c>
      <c s="34" t="s">
        <v>598</v>
      </c>
      <c s="34" t="s">
        <v>6271</v>
      </c>
      <c s="35" t="s">
        <v>5</v>
      </c>
      <c s="6" t="s">
        <v>6272</v>
      </c>
      <c s="36" t="s">
        <v>1327</v>
      </c>
      <c s="37">
        <v>2</v>
      </c>
      <c s="36">
        <v>0</v>
      </c>
      <c s="36">
        <f>ROUND(G330*H330,6)</f>
      </c>
      <c r="L330" s="38">
        <v>0</v>
      </c>
      <c s="32">
        <f>ROUND(ROUND(L330,2)*ROUND(G330,3),2)</f>
      </c>
      <c s="36" t="s">
        <v>55</v>
      </c>
      <c>
        <f>(M330*21)/100</f>
      </c>
      <c t="s">
        <v>28</v>
      </c>
    </row>
    <row r="331" spans="1:5" ht="25.5">
      <c r="A331" s="35" t="s">
        <v>56</v>
      </c>
      <c r="E331" s="39" t="s">
        <v>6272</v>
      </c>
    </row>
    <row r="332" spans="1:5" ht="12.75">
      <c r="A332" s="35" t="s">
        <v>57</v>
      </c>
      <c r="E332" s="40" t="s">
        <v>415</v>
      </c>
    </row>
    <row r="333" spans="1:5" ht="38.25">
      <c r="A333" t="s">
        <v>59</v>
      </c>
      <c r="E333" s="39" t="s">
        <v>6076</v>
      </c>
    </row>
    <row r="334" spans="1:16" ht="25.5">
      <c r="A334" t="s">
        <v>50</v>
      </c>
      <c s="34" t="s">
        <v>601</v>
      </c>
      <c s="34" t="s">
        <v>6273</v>
      </c>
      <c s="35" t="s">
        <v>5</v>
      </c>
      <c s="6" t="s">
        <v>6274</v>
      </c>
      <c s="36" t="s">
        <v>1327</v>
      </c>
      <c s="37">
        <v>2</v>
      </c>
      <c s="36">
        <v>0</v>
      </c>
      <c s="36">
        <f>ROUND(G334*H334,6)</f>
      </c>
      <c r="L334" s="38">
        <v>0</v>
      </c>
      <c s="32">
        <f>ROUND(ROUND(L334,2)*ROUND(G334,3),2)</f>
      </c>
      <c s="36" t="s">
        <v>55</v>
      </c>
      <c>
        <f>(M334*21)/100</f>
      </c>
      <c t="s">
        <v>28</v>
      </c>
    </row>
    <row r="335" spans="1:5" ht="25.5">
      <c r="A335" s="35" t="s">
        <v>56</v>
      </c>
      <c r="E335" s="39" t="s">
        <v>6274</v>
      </c>
    </row>
    <row r="336" spans="1:5" ht="12.75">
      <c r="A336" s="35" t="s">
        <v>57</v>
      </c>
      <c r="E336" s="40" t="s">
        <v>415</v>
      </c>
    </row>
    <row r="337" spans="1:5" ht="63.75">
      <c r="A337" t="s">
        <v>59</v>
      </c>
      <c r="E337" s="39" t="s">
        <v>6080</v>
      </c>
    </row>
    <row r="338" spans="1:16" ht="25.5">
      <c r="A338" t="s">
        <v>50</v>
      </c>
      <c s="34" t="s">
        <v>605</v>
      </c>
      <c s="34" t="s">
        <v>6275</v>
      </c>
      <c s="35" t="s">
        <v>5</v>
      </c>
      <c s="6" t="s">
        <v>6276</v>
      </c>
      <c s="36" t="s">
        <v>1327</v>
      </c>
      <c s="37">
        <v>2</v>
      </c>
      <c s="36">
        <v>0</v>
      </c>
      <c s="36">
        <f>ROUND(G338*H338,6)</f>
      </c>
      <c r="L338" s="38">
        <v>0</v>
      </c>
      <c s="32">
        <f>ROUND(ROUND(L338,2)*ROUND(G338,3),2)</f>
      </c>
      <c s="36" t="s">
        <v>55</v>
      </c>
      <c>
        <f>(M338*21)/100</f>
      </c>
      <c t="s">
        <v>28</v>
      </c>
    </row>
    <row r="339" spans="1:5" ht="25.5">
      <c r="A339" s="35" t="s">
        <v>56</v>
      </c>
      <c r="E339" s="39" t="s">
        <v>6276</v>
      </c>
    </row>
    <row r="340" spans="1:5" ht="12.75">
      <c r="A340" s="35" t="s">
        <v>57</v>
      </c>
      <c r="E340" s="40" t="s">
        <v>415</v>
      </c>
    </row>
    <row r="341" spans="1:5" ht="38.25">
      <c r="A341" t="s">
        <v>59</v>
      </c>
      <c r="E341" s="39" t="s">
        <v>6076</v>
      </c>
    </row>
    <row r="342" spans="1:16" ht="25.5">
      <c r="A342" t="s">
        <v>50</v>
      </c>
      <c s="34" t="s">
        <v>609</v>
      </c>
      <c s="34" t="s">
        <v>6277</v>
      </c>
      <c s="35" t="s">
        <v>5</v>
      </c>
      <c s="6" t="s">
        <v>6278</v>
      </c>
      <c s="36" t="s">
        <v>1327</v>
      </c>
      <c s="37">
        <v>2</v>
      </c>
      <c s="36">
        <v>0</v>
      </c>
      <c s="36">
        <f>ROUND(G342*H342,6)</f>
      </c>
      <c r="L342" s="38">
        <v>0</v>
      </c>
      <c s="32">
        <f>ROUND(ROUND(L342,2)*ROUND(G342,3),2)</f>
      </c>
      <c s="36" t="s">
        <v>55</v>
      </c>
      <c>
        <f>(M342*21)/100</f>
      </c>
      <c t="s">
        <v>28</v>
      </c>
    </row>
    <row r="343" spans="1:5" ht="25.5">
      <c r="A343" s="35" t="s">
        <v>56</v>
      </c>
      <c r="E343" s="39" t="s">
        <v>6278</v>
      </c>
    </row>
    <row r="344" spans="1:5" ht="12.75">
      <c r="A344" s="35" t="s">
        <v>57</v>
      </c>
      <c r="E344" s="40" t="s">
        <v>415</v>
      </c>
    </row>
    <row r="345" spans="1:5" ht="63.75">
      <c r="A345" t="s">
        <v>59</v>
      </c>
      <c r="E345" s="39" t="s">
        <v>6080</v>
      </c>
    </row>
    <row r="346" spans="1:16" ht="25.5">
      <c r="A346" t="s">
        <v>50</v>
      </c>
      <c s="34" t="s">
        <v>613</v>
      </c>
      <c s="34" t="s">
        <v>6279</v>
      </c>
      <c s="35" t="s">
        <v>5</v>
      </c>
      <c s="6" t="s">
        <v>6280</v>
      </c>
      <c s="36" t="s">
        <v>1327</v>
      </c>
      <c s="37">
        <v>6</v>
      </c>
      <c s="36">
        <v>0</v>
      </c>
      <c s="36">
        <f>ROUND(G346*H346,6)</f>
      </c>
      <c r="L346" s="38">
        <v>0</v>
      </c>
      <c s="32">
        <f>ROUND(ROUND(L346,2)*ROUND(G346,3),2)</f>
      </c>
      <c s="36" t="s">
        <v>55</v>
      </c>
      <c>
        <f>(M346*21)/100</f>
      </c>
      <c t="s">
        <v>28</v>
      </c>
    </row>
    <row r="347" spans="1:5" ht="25.5">
      <c r="A347" s="35" t="s">
        <v>56</v>
      </c>
      <c r="E347" s="39" t="s">
        <v>6280</v>
      </c>
    </row>
    <row r="348" spans="1:5" ht="12.75">
      <c r="A348" s="35" t="s">
        <v>57</v>
      </c>
      <c r="E348" s="40" t="s">
        <v>241</v>
      </c>
    </row>
    <row r="349" spans="1:5" ht="38.25">
      <c r="A349" t="s">
        <v>59</v>
      </c>
      <c r="E349" s="39" t="s">
        <v>6076</v>
      </c>
    </row>
    <row r="350" spans="1:16" ht="25.5">
      <c r="A350" t="s">
        <v>50</v>
      </c>
      <c s="34" t="s">
        <v>619</v>
      </c>
      <c s="34" t="s">
        <v>6281</v>
      </c>
      <c s="35" t="s">
        <v>5</v>
      </c>
      <c s="6" t="s">
        <v>6282</v>
      </c>
      <c s="36" t="s">
        <v>1327</v>
      </c>
      <c s="37">
        <v>6</v>
      </c>
      <c s="36">
        <v>0</v>
      </c>
      <c s="36">
        <f>ROUND(G350*H350,6)</f>
      </c>
      <c r="L350" s="38">
        <v>0</v>
      </c>
      <c s="32">
        <f>ROUND(ROUND(L350,2)*ROUND(G350,3),2)</f>
      </c>
      <c s="36" t="s">
        <v>55</v>
      </c>
      <c>
        <f>(M350*21)/100</f>
      </c>
      <c t="s">
        <v>28</v>
      </c>
    </row>
    <row r="351" spans="1:5" ht="25.5">
      <c r="A351" s="35" t="s">
        <v>56</v>
      </c>
      <c r="E351" s="39" t="s">
        <v>6282</v>
      </c>
    </row>
    <row r="352" spans="1:5" ht="12.75">
      <c r="A352" s="35" t="s">
        <v>57</v>
      </c>
      <c r="E352" s="40" t="s">
        <v>241</v>
      </c>
    </row>
    <row r="353" spans="1:5" ht="63.75">
      <c r="A353" t="s">
        <v>59</v>
      </c>
      <c r="E353" s="39" t="s">
        <v>6080</v>
      </c>
    </row>
    <row r="354" spans="1:16" ht="25.5">
      <c r="A354" t="s">
        <v>50</v>
      </c>
      <c s="34" t="s">
        <v>623</v>
      </c>
      <c s="34" t="s">
        <v>6283</v>
      </c>
      <c s="35" t="s">
        <v>5</v>
      </c>
      <c s="6" t="s">
        <v>6284</v>
      </c>
      <c s="36" t="s">
        <v>1327</v>
      </c>
      <c s="37">
        <v>2</v>
      </c>
      <c s="36">
        <v>0</v>
      </c>
      <c s="36">
        <f>ROUND(G354*H354,6)</f>
      </c>
      <c r="L354" s="38">
        <v>0</v>
      </c>
      <c s="32">
        <f>ROUND(ROUND(L354,2)*ROUND(G354,3),2)</f>
      </c>
      <c s="36" t="s">
        <v>55</v>
      </c>
      <c>
        <f>(M354*21)/100</f>
      </c>
      <c t="s">
        <v>28</v>
      </c>
    </row>
    <row r="355" spans="1:5" ht="25.5">
      <c r="A355" s="35" t="s">
        <v>56</v>
      </c>
      <c r="E355" s="39" t="s">
        <v>6284</v>
      </c>
    </row>
    <row r="356" spans="1:5" ht="12.75">
      <c r="A356" s="35" t="s">
        <v>57</v>
      </c>
      <c r="E356" s="40" t="s">
        <v>415</v>
      </c>
    </row>
    <row r="357" spans="1:5" ht="38.25">
      <c r="A357" t="s">
        <v>59</v>
      </c>
      <c r="E357" s="39" t="s">
        <v>6076</v>
      </c>
    </row>
    <row r="358" spans="1:16" ht="25.5">
      <c r="A358" t="s">
        <v>50</v>
      </c>
      <c s="34" t="s">
        <v>626</v>
      </c>
      <c s="34" t="s">
        <v>6285</v>
      </c>
      <c s="35" t="s">
        <v>5</v>
      </c>
      <c s="6" t="s">
        <v>6286</v>
      </c>
      <c s="36" t="s">
        <v>1327</v>
      </c>
      <c s="37">
        <v>2</v>
      </c>
      <c s="36">
        <v>0</v>
      </c>
      <c s="36">
        <f>ROUND(G358*H358,6)</f>
      </c>
      <c r="L358" s="38">
        <v>0</v>
      </c>
      <c s="32">
        <f>ROUND(ROUND(L358,2)*ROUND(G358,3),2)</f>
      </c>
      <c s="36" t="s">
        <v>55</v>
      </c>
      <c>
        <f>(M358*21)/100</f>
      </c>
      <c t="s">
        <v>28</v>
      </c>
    </row>
    <row r="359" spans="1:5" ht="25.5">
      <c r="A359" s="35" t="s">
        <v>56</v>
      </c>
      <c r="E359" s="39" t="s">
        <v>6286</v>
      </c>
    </row>
    <row r="360" spans="1:5" ht="12.75">
      <c r="A360" s="35" t="s">
        <v>57</v>
      </c>
      <c r="E360" s="40" t="s">
        <v>415</v>
      </c>
    </row>
    <row r="361" spans="1:5" ht="63.75">
      <c r="A361" t="s">
        <v>59</v>
      </c>
      <c r="E361" s="39" t="s">
        <v>6080</v>
      </c>
    </row>
    <row r="362" spans="1:16" ht="25.5">
      <c r="A362" t="s">
        <v>50</v>
      </c>
      <c s="34" t="s">
        <v>628</v>
      </c>
      <c s="34" t="s">
        <v>6287</v>
      </c>
      <c s="35" t="s">
        <v>5</v>
      </c>
      <c s="6" t="s">
        <v>6288</v>
      </c>
      <c s="36" t="s">
        <v>1327</v>
      </c>
      <c s="37">
        <v>4</v>
      </c>
      <c s="36">
        <v>0</v>
      </c>
      <c s="36">
        <f>ROUND(G362*H362,6)</f>
      </c>
      <c r="L362" s="38">
        <v>0</v>
      </c>
      <c s="32">
        <f>ROUND(ROUND(L362,2)*ROUND(G362,3),2)</f>
      </c>
      <c s="36" t="s">
        <v>55</v>
      </c>
      <c>
        <f>(M362*21)/100</f>
      </c>
      <c t="s">
        <v>28</v>
      </c>
    </row>
    <row r="363" spans="1:5" ht="25.5">
      <c r="A363" s="35" t="s">
        <v>56</v>
      </c>
      <c r="E363" s="39" t="s">
        <v>6288</v>
      </c>
    </row>
    <row r="364" spans="1:5" ht="12.75">
      <c r="A364" s="35" t="s">
        <v>57</v>
      </c>
      <c r="E364" s="40" t="s">
        <v>209</v>
      </c>
    </row>
    <row r="365" spans="1:5" ht="38.25">
      <c r="A365" t="s">
        <v>59</v>
      </c>
      <c r="E365" s="39" t="s">
        <v>6076</v>
      </c>
    </row>
    <row r="366" spans="1:16" ht="25.5">
      <c r="A366" t="s">
        <v>50</v>
      </c>
      <c s="34" t="s">
        <v>631</v>
      </c>
      <c s="34" t="s">
        <v>6289</v>
      </c>
      <c s="35" t="s">
        <v>5</v>
      </c>
      <c s="6" t="s">
        <v>6290</v>
      </c>
      <c s="36" t="s">
        <v>1327</v>
      </c>
      <c s="37">
        <v>4</v>
      </c>
      <c s="36">
        <v>0</v>
      </c>
      <c s="36">
        <f>ROUND(G366*H366,6)</f>
      </c>
      <c r="L366" s="38">
        <v>0</v>
      </c>
      <c s="32">
        <f>ROUND(ROUND(L366,2)*ROUND(G366,3),2)</f>
      </c>
      <c s="36" t="s">
        <v>55</v>
      </c>
      <c>
        <f>(M366*21)/100</f>
      </c>
      <c t="s">
        <v>28</v>
      </c>
    </row>
    <row r="367" spans="1:5" ht="25.5">
      <c r="A367" s="35" t="s">
        <v>56</v>
      </c>
      <c r="E367" s="39" t="s">
        <v>6290</v>
      </c>
    </row>
    <row r="368" spans="1:5" ht="12.75">
      <c r="A368" s="35" t="s">
        <v>57</v>
      </c>
      <c r="E368" s="40" t="s">
        <v>209</v>
      </c>
    </row>
    <row r="369" spans="1:5" ht="63.75">
      <c r="A369" t="s">
        <v>59</v>
      </c>
      <c r="E369" s="39" t="s">
        <v>6080</v>
      </c>
    </row>
    <row r="370" spans="1:16" ht="25.5">
      <c r="A370" t="s">
        <v>50</v>
      </c>
      <c s="34" t="s">
        <v>634</v>
      </c>
      <c s="34" t="s">
        <v>6291</v>
      </c>
      <c s="35" t="s">
        <v>5</v>
      </c>
      <c s="6" t="s">
        <v>6292</v>
      </c>
      <c s="36" t="s">
        <v>1327</v>
      </c>
      <c s="37">
        <v>4</v>
      </c>
      <c s="36">
        <v>0</v>
      </c>
      <c s="36">
        <f>ROUND(G370*H370,6)</f>
      </c>
      <c r="L370" s="38">
        <v>0</v>
      </c>
      <c s="32">
        <f>ROUND(ROUND(L370,2)*ROUND(G370,3),2)</f>
      </c>
      <c s="36" t="s">
        <v>55</v>
      </c>
      <c>
        <f>(M370*21)/100</f>
      </c>
      <c t="s">
        <v>28</v>
      </c>
    </row>
    <row r="371" spans="1:5" ht="25.5">
      <c r="A371" s="35" t="s">
        <v>56</v>
      </c>
      <c r="E371" s="39" t="s">
        <v>6292</v>
      </c>
    </row>
    <row r="372" spans="1:5" ht="12.75">
      <c r="A372" s="35" t="s">
        <v>57</v>
      </c>
      <c r="E372" s="40" t="s">
        <v>209</v>
      </c>
    </row>
    <row r="373" spans="1:5" ht="38.25">
      <c r="A373" t="s">
        <v>59</v>
      </c>
      <c r="E373" s="39" t="s">
        <v>6076</v>
      </c>
    </row>
    <row r="374" spans="1:16" ht="25.5">
      <c r="A374" t="s">
        <v>50</v>
      </c>
      <c s="34" t="s">
        <v>636</v>
      </c>
      <c s="34" t="s">
        <v>6293</v>
      </c>
      <c s="35" t="s">
        <v>5</v>
      </c>
      <c s="6" t="s">
        <v>6294</v>
      </c>
      <c s="36" t="s">
        <v>1327</v>
      </c>
      <c s="37">
        <v>4</v>
      </c>
      <c s="36">
        <v>0</v>
      </c>
      <c s="36">
        <f>ROUND(G374*H374,6)</f>
      </c>
      <c r="L374" s="38">
        <v>0</v>
      </c>
      <c s="32">
        <f>ROUND(ROUND(L374,2)*ROUND(G374,3),2)</f>
      </c>
      <c s="36" t="s">
        <v>55</v>
      </c>
      <c>
        <f>(M374*21)/100</f>
      </c>
      <c t="s">
        <v>28</v>
      </c>
    </row>
    <row r="375" spans="1:5" ht="25.5">
      <c r="A375" s="35" t="s">
        <v>56</v>
      </c>
      <c r="E375" s="39" t="s">
        <v>6294</v>
      </c>
    </row>
    <row r="376" spans="1:5" ht="12.75">
      <c r="A376" s="35" t="s">
        <v>57</v>
      </c>
      <c r="E376" s="40" t="s">
        <v>209</v>
      </c>
    </row>
    <row r="377" spans="1:5" ht="63.75">
      <c r="A377" t="s">
        <v>59</v>
      </c>
      <c r="E377" s="39" t="s">
        <v>6080</v>
      </c>
    </row>
    <row r="378" spans="1:16" ht="25.5">
      <c r="A378" t="s">
        <v>50</v>
      </c>
      <c s="34" t="s">
        <v>638</v>
      </c>
      <c s="34" t="s">
        <v>6295</v>
      </c>
      <c s="35" t="s">
        <v>5</v>
      </c>
      <c s="6" t="s">
        <v>6296</v>
      </c>
      <c s="36" t="s">
        <v>1327</v>
      </c>
      <c s="37">
        <v>1</v>
      </c>
      <c s="36">
        <v>0</v>
      </c>
      <c s="36">
        <f>ROUND(G378*H378,6)</f>
      </c>
      <c r="L378" s="38">
        <v>0</v>
      </c>
      <c s="32">
        <f>ROUND(ROUND(L378,2)*ROUND(G378,3),2)</f>
      </c>
      <c s="36" t="s">
        <v>55</v>
      </c>
      <c>
        <f>(M378*21)/100</f>
      </c>
      <c t="s">
        <v>28</v>
      </c>
    </row>
    <row r="379" spans="1:5" ht="25.5">
      <c r="A379" s="35" t="s">
        <v>56</v>
      </c>
      <c r="E379" s="39" t="s">
        <v>6296</v>
      </c>
    </row>
    <row r="380" spans="1:5" ht="12.75">
      <c r="A380" s="35" t="s">
        <v>57</v>
      </c>
      <c r="E380" s="40" t="s">
        <v>58</v>
      </c>
    </row>
    <row r="381" spans="1:5" ht="38.25">
      <c r="A381" t="s">
        <v>59</v>
      </c>
      <c r="E381" s="39" t="s">
        <v>6076</v>
      </c>
    </row>
    <row r="382" spans="1:16" ht="25.5">
      <c r="A382" t="s">
        <v>50</v>
      </c>
      <c s="34" t="s">
        <v>640</v>
      </c>
      <c s="34" t="s">
        <v>6297</v>
      </c>
      <c s="35" t="s">
        <v>5</v>
      </c>
      <c s="6" t="s">
        <v>6298</v>
      </c>
      <c s="36" t="s">
        <v>1327</v>
      </c>
      <c s="37">
        <v>1</v>
      </c>
      <c s="36">
        <v>0</v>
      </c>
      <c s="36">
        <f>ROUND(G382*H382,6)</f>
      </c>
      <c r="L382" s="38">
        <v>0</v>
      </c>
      <c s="32">
        <f>ROUND(ROUND(L382,2)*ROUND(G382,3),2)</f>
      </c>
      <c s="36" t="s">
        <v>55</v>
      </c>
      <c>
        <f>(M382*21)/100</f>
      </c>
      <c t="s">
        <v>28</v>
      </c>
    </row>
    <row r="383" spans="1:5" ht="25.5">
      <c r="A383" s="35" t="s">
        <v>56</v>
      </c>
      <c r="E383" s="39" t="s">
        <v>6298</v>
      </c>
    </row>
    <row r="384" spans="1:5" ht="12.75">
      <c r="A384" s="35" t="s">
        <v>57</v>
      </c>
      <c r="E384" s="40" t="s">
        <v>58</v>
      </c>
    </row>
    <row r="385" spans="1:5" ht="63.75">
      <c r="A385" t="s">
        <v>59</v>
      </c>
      <c r="E385" s="39" t="s">
        <v>6080</v>
      </c>
    </row>
    <row r="386" spans="1:16" ht="12.75">
      <c r="A386" t="s">
        <v>50</v>
      </c>
      <c s="34" t="s">
        <v>642</v>
      </c>
      <c s="34" t="s">
        <v>6299</v>
      </c>
      <c s="35" t="s">
        <v>5</v>
      </c>
      <c s="6" t="s">
        <v>6300</v>
      </c>
      <c s="36" t="s">
        <v>1327</v>
      </c>
      <c s="37">
        <v>1</v>
      </c>
      <c s="36">
        <v>0</v>
      </c>
      <c s="36">
        <f>ROUND(G386*H386,6)</f>
      </c>
      <c r="L386" s="38">
        <v>0</v>
      </c>
      <c s="32">
        <f>ROUND(ROUND(L386,2)*ROUND(G386,3),2)</f>
      </c>
      <c s="36" t="s">
        <v>55</v>
      </c>
      <c>
        <f>(M386*21)/100</f>
      </c>
      <c t="s">
        <v>28</v>
      </c>
    </row>
    <row r="387" spans="1:5" ht="12.75">
      <c r="A387" s="35" t="s">
        <v>56</v>
      </c>
      <c r="E387" s="39" t="s">
        <v>6300</v>
      </c>
    </row>
    <row r="388" spans="1:5" ht="12.75">
      <c r="A388" s="35" t="s">
        <v>57</v>
      </c>
      <c r="E388" s="40" t="s">
        <v>58</v>
      </c>
    </row>
    <row r="389" spans="1:5" ht="38.25">
      <c r="A389" t="s">
        <v>59</v>
      </c>
      <c r="E389" s="39" t="s">
        <v>6076</v>
      </c>
    </row>
    <row r="390" spans="1:16" ht="25.5">
      <c r="A390" t="s">
        <v>50</v>
      </c>
      <c s="34" t="s">
        <v>644</v>
      </c>
      <c s="34" t="s">
        <v>6301</v>
      </c>
      <c s="35" t="s">
        <v>5</v>
      </c>
      <c s="6" t="s">
        <v>6302</v>
      </c>
      <c s="36" t="s">
        <v>1327</v>
      </c>
      <c s="37">
        <v>1</v>
      </c>
      <c s="36">
        <v>0</v>
      </c>
      <c s="36">
        <f>ROUND(G390*H390,6)</f>
      </c>
      <c r="L390" s="38">
        <v>0</v>
      </c>
      <c s="32">
        <f>ROUND(ROUND(L390,2)*ROUND(G390,3),2)</f>
      </c>
      <c s="36" t="s">
        <v>55</v>
      </c>
      <c>
        <f>(M390*21)/100</f>
      </c>
      <c t="s">
        <v>28</v>
      </c>
    </row>
    <row r="391" spans="1:5" ht="25.5">
      <c r="A391" s="35" t="s">
        <v>56</v>
      </c>
      <c r="E391" s="39" t="s">
        <v>6302</v>
      </c>
    </row>
    <row r="392" spans="1:5" ht="12.75">
      <c r="A392" s="35" t="s">
        <v>57</v>
      </c>
      <c r="E392" s="40" t="s">
        <v>58</v>
      </c>
    </row>
    <row r="393" spans="1:5" ht="63.75">
      <c r="A393" t="s">
        <v>59</v>
      </c>
      <c r="E393" s="39" t="s">
        <v>6080</v>
      </c>
    </row>
    <row r="394" spans="1:16" ht="25.5">
      <c r="A394" t="s">
        <v>50</v>
      </c>
      <c s="34" t="s">
        <v>646</v>
      </c>
      <c s="34" t="s">
        <v>6303</v>
      </c>
      <c s="35" t="s">
        <v>5</v>
      </c>
      <c s="6" t="s">
        <v>6304</v>
      </c>
      <c s="36" t="s">
        <v>1327</v>
      </c>
      <c s="37">
        <v>3</v>
      </c>
      <c s="36">
        <v>0</v>
      </c>
      <c s="36">
        <f>ROUND(G394*H394,6)</f>
      </c>
      <c r="L394" s="38">
        <v>0</v>
      </c>
      <c s="32">
        <f>ROUND(ROUND(L394,2)*ROUND(G394,3),2)</f>
      </c>
      <c s="36" t="s">
        <v>55</v>
      </c>
      <c>
        <f>(M394*21)/100</f>
      </c>
      <c t="s">
        <v>28</v>
      </c>
    </row>
    <row r="395" spans="1:5" ht="25.5">
      <c r="A395" s="35" t="s">
        <v>56</v>
      </c>
      <c r="E395" s="39" t="s">
        <v>6304</v>
      </c>
    </row>
    <row r="396" spans="1:5" ht="12.75">
      <c r="A396" s="35" t="s">
        <v>57</v>
      </c>
      <c r="E396" s="40" t="s">
        <v>248</v>
      </c>
    </row>
    <row r="397" spans="1:5" ht="38.25">
      <c r="A397" t="s">
        <v>59</v>
      </c>
      <c r="E397" s="39" t="s">
        <v>6076</v>
      </c>
    </row>
    <row r="398" spans="1:16" ht="25.5">
      <c r="A398" t="s">
        <v>50</v>
      </c>
      <c s="34" t="s">
        <v>648</v>
      </c>
      <c s="34" t="s">
        <v>6305</v>
      </c>
      <c s="35" t="s">
        <v>5</v>
      </c>
      <c s="6" t="s">
        <v>6306</v>
      </c>
      <c s="36" t="s">
        <v>1327</v>
      </c>
      <c s="37">
        <v>3</v>
      </c>
      <c s="36">
        <v>0</v>
      </c>
      <c s="36">
        <f>ROUND(G398*H398,6)</f>
      </c>
      <c r="L398" s="38">
        <v>0</v>
      </c>
      <c s="32">
        <f>ROUND(ROUND(L398,2)*ROUND(G398,3),2)</f>
      </c>
      <c s="36" t="s">
        <v>55</v>
      </c>
      <c>
        <f>(M398*21)/100</f>
      </c>
      <c t="s">
        <v>28</v>
      </c>
    </row>
    <row r="399" spans="1:5" ht="25.5">
      <c r="A399" s="35" t="s">
        <v>56</v>
      </c>
      <c r="E399" s="39" t="s">
        <v>6306</v>
      </c>
    </row>
    <row r="400" spans="1:5" ht="12.75">
      <c r="A400" s="35" t="s">
        <v>57</v>
      </c>
      <c r="E400" s="40" t="s">
        <v>248</v>
      </c>
    </row>
    <row r="401" spans="1:5" ht="63.75">
      <c r="A401" t="s">
        <v>59</v>
      </c>
      <c r="E401" s="39" t="s">
        <v>6080</v>
      </c>
    </row>
    <row r="402" spans="1:16" ht="25.5">
      <c r="A402" t="s">
        <v>50</v>
      </c>
      <c s="34" t="s">
        <v>651</v>
      </c>
      <c s="34" t="s">
        <v>6307</v>
      </c>
      <c s="35" t="s">
        <v>5</v>
      </c>
      <c s="6" t="s">
        <v>6308</v>
      </c>
      <c s="36" t="s">
        <v>1327</v>
      </c>
      <c s="37">
        <v>2</v>
      </c>
      <c s="36">
        <v>0</v>
      </c>
      <c s="36">
        <f>ROUND(G402*H402,6)</f>
      </c>
      <c r="L402" s="38">
        <v>0</v>
      </c>
      <c s="32">
        <f>ROUND(ROUND(L402,2)*ROUND(G402,3),2)</f>
      </c>
      <c s="36" t="s">
        <v>55</v>
      </c>
      <c>
        <f>(M402*21)/100</f>
      </c>
      <c t="s">
        <v>28</v>
      </c>
    </row>
    <row r="403" spans="1:5" ht="25.5">
      <c r="A403" s="35" t="s">
        <v>56</v>
      </c>
      <c r="E403" s="39" t="s">
        <v>6308</v>
      </c>
    </row>
    <row r="404" spans="1:5" ht="12.75">
      <c r="A404" s="35" t="s">
        <v>57</v>
      </c>
      <c r="E404" s="40" t="s">
        <v>415</v>
      </c>
    </row>
    <row r="405" spans="1:5" ht="38.25">
      <c r="A405" t="s">
        <v>59</v>
      </c>
      <c r="E405" s="39" t="s">
        <v>6076</v>
      </c>
    </row>
    <row r="406" spans="1:16" ht="25.5">
      <c r="A406" t="s">
        <v>50</v>
      </c>
      <c s="34" t="s">
        <v>653</v>
      </c>
      <c s="34" t="s">
        <v>6309</v>
      </c>
      <c s="35" t="s">
        <v>5</v>
      </c>
      <c s="6" t="s">
        <v>6310</v>
      </c>
      <c s="36" t="s">
        <v>1327</v>
      </c>
      <c s="37">
        <v>2</v>
      </c>
      <c s="36">
        <v>0</v>
      </c>
      <c s="36">
        <f>ROUND(G406*H406,6)</f>
      </c>
      <c r="L406" s="38">
        <v>0</v>
      </c>
      <c s="32">
        <f>ROUND(ROUND(L406,2)*ROUND(G406,3),2)</f>
      </c>
      <c s="36" t="s">
        <v>55</v>
      </c>
      <c>
        <f>(M406*21)/100</f>
      </c>
      <c t="s">
        <v>28</v>
      </c>
    </row>
    <row r="407" spans="1:5" ht="25.5">
      <c r="A407" s="35" t="s">
        <v>56</v>
      </c>
      <c r="E407" s="39" t="s">
        <v>6310</v>
      </c>
    </row>
    <row r="408" spans="1:5" ht="12.75">
      <c r="A408" s="35" t="s">
        <v>57</v>
      </c>
      <c r="E408" s="40" t="s">
        <v>415</v>
      </c>
    </row>
    <row r="409" spans="1:5" ht="63.75">
      <c r="A409" t="s">
        <v>59</v>
      </c>
      <c r="E409" s="39" t="s">
        <v>6080</v>
      </c>
    </row>
    <row r="410" spans="1:16" ht="25.5">
      <c r="A410" t="s">
        <v>50</v>
      </c>
      <c s="34" t="s">
        <v>655</v>
      </c>
      <c s="34" t="s">
        <v>6311</v>
      </c>
      <c s="35" t="s">
        <v>5</v>
      </c>
      <c s="6" t="s">
        <v>6312</v>
      </c>
      <c s="36" t="s">
        <v>1327</v>
      </c>
      <c s="37">
        <v>2</v>
      </c>
      <c s="36">
        <v>0</v>
      </c>
      <c s="36">
        <f>ROUND(G410*H410,6)</f>
      </c>
      <c r="L410" s="38">
        <v>0</v>
      </c>
      <c s="32">
        <f>ROUND(ROUND(L410,2)*ROUND(G410,3),2)</f>
      </c>
      <c s="36" t="s">
        <v>55</v>
      </c>
      <c>
        <f>(M410*21)/100</f>
      </c>
      <c t="s">
        <v>28</v>
      </c>
    </row>
    <row r="411" spans="1:5" ht="25.5">
      <c r="A411" s="35" t="s">
        <v>56</v>
      </c>
      <c r="E411" s="39" t="s">
        <v>6312</v>
      </c>
    </row>
    <row r="412" spans="1:5" ht="12.75">
      <c r="A412" s="35" t="s">
        <v>57</v>
      </c>
      <c r="E412" s="40" t="s">
        <v>415</v>
      </c>
    </row>
    <row r="413" spans="1:5" ht="38.25">
      <c r="A413" t="s">
        <v>59</v>
      </c>
      <c r="E413" s="39" t="s">
        <v>6076</v>
      </c>
    </row>
    <row r="414" spans="1:16" ht="25.5">
      <c r="A414" t="s">
        <v>50</v>
      </c>
      <c s="34" t="s">
        <v>657</v>
      </c>
      <c s="34" t="s">
        <v>6313</v>
      </c>
      <c s="35" t="s">
        <v>5</v>
      </c>
      <c s="6" t="s">
        <v>6314</v>
      </c>
      <c s="36" t="s">
        <v>1327</v>
      </c>
      <c s="37">
        <v>2</v>
      </c>
      <c s="36">
        <v>0</v>
      </c>
      <c s="36">
        <f>ROUND(G414*H414,6)</f>
      </c>
      <c r="L414" s="38">
        <v>0</v>
      </c>
      <c s="32">
        <f>ROUND(ROUND(L414,2)*ROUND(G414,3),2)</f>
      </c>
      <c s="36" t="s">
        <v>55</v>
      </c>
      <c>
        <f>(M414*21)/100</f>
      </c>
      <c t="s">
        <v>28</v>
      </c>
    </row>
    <row r="415" spans="1:5" ht="25.5">
      <c r="A415" s="35" t="s">
        <v>56</v>
      </c>
      <c r="E415" s="39" t="s">
        <v>6314</v>
      </c>
    </row>
    <row r="416" spans="1:5" ht="12.75">
      <c r="A416" s="35" t="s">
        <v>57</v>
      </c>
      <c r="E416" s="40" t="s">
        <v>415</v>
      </c>
    </row>
    <row r="417" spans="1:5" ht="63.75">
      <c r="A417" t="s">
        <v>59</v>
      </c>
      <c r="E417" s="39" t="s">
        <v>6080</v>
      </c>
    </row>
    <row r="418" spans="1:16" ht="25.5">
      <c r="A418" t="s">
        <v>50</v>
      </c>
      <c s="34" t="s">
        <v>659</v>
      </c>
      <c s="34" t="s">
        <v>6315</v>
      </c>
      <c s="35" t="s">
        <v>5</v>
      </c>
      <c s="6" t="s">
        <v>6316</v>
      </c>
      <c s="36" t="s">
        <v>1327</v>
      </c>
      <c s="37">
        <v>2</v>
      </c>
      <c s="36">
        <v>0</v>
      </c>
      <c s="36">
        <f>ROUND(G418*H418,6)</f>
      </c>
      <c r="L418" s="38">
        <v>0</v>
      </c>
      <c s="32">
        <f>ROUND(ROUND(L418,2)*ROUND(G418,3),2)</f>
      </c>
      <c s="36" t="s">
        <v>55</v>
      </c>
      <c>
        <f>(M418*21)/100</f>
      </c>
      <c t="s">
        <v>28</v>
      </c>
    </row>
    <row r="419" spans="1:5" ht="25.5">
      <c r="A419" s="35" t="s">
        <v>56</v>
      </c>
      <c r="E419" s="39" t="s">
        <v>6316</v>
      </c>
    </row>
    <row r="420" spans="1:5" ht="12.75">
      <c r="A420" s="35" t="s">
        <v>57</v>
      </c>
      <c r="E420" s="40" t="s">
        <v>415</v>
      </c>
    </row>
    <row r="421" spans="1:5" ht="38.25">
      <c r="A421" t="s">
        <v>59</v>
      </c>
      <c r="E421" s="39" t="s">
        <v>6076</v>
      </c>
    </row>
    <row r="422" spans="1:16" ht="25.5">
      <c r="A422" t="s">
        <v>50</v>
      </c>
      <c s="34" t="s">
        <v>661</v>
      </c>
      <c s="34" t="s">
        <v>6317</v>
      </c>
      <c s="35" t="s">
        <v>5</v>
      </c>
      <c s="6" t="s">
        <v>6318</v>
      </c>
      <c s="36" t="s">
        <v>1327</v>
      </c>
      <c s="37">
        <v>2</v>
      </c>
      <c s="36">
        <v>0</v>
      </c>
      <c s="36">
        <f>ROUND(G422*H422,6)</f>
      </c>
      <c r="L422" s="38">
        <v>0</v>
      </c>
      <c s="32">
        <f>ROUND(ROUND(L422,2)*ROUND(G422,3),2)</f>
      </c>
      <c s="36" t="s">
        <v>55</v>
      </c>
      <c>
        <f>(M422*21)/100</f>
      </c>
      <c t="s">
        <v>28</v>
      </c>
    </row>
    <row r="423" spans="1:5" ht="25.5">
      <c r="A423" s="35" t="s">
        <v>56</v>
      </c>
      <c r="E423" s="39" t="s">
        <v>6318</v>
      </c>
    </row>
    <row r="424" spans="1:5" ht="12.75">
      <c r="A424" s="35" t="s">
        <v>57</v>
      </c>
      <c r="E424" s="40" t="s">
        <v>415</v>
      </c>
    </row>
    <row r="425" spans="1:5" ht="63.75">
      <c r="A425" t="s">
        <v>59</v>
      </c>
      <c r="E425" s="39" t="s">
        <v>6080</v>
      </c>
    </row>
    <row r="426" spans="1:16" ht="25.5">
      <c r="A426" t="s">
        <v>50</v>
      </c>
      <c s="34" t="s">
        <v>664</v>
      </c>
      <c s="34" t="s">
        <v>6319</v>
      </c>
      <c s="35" t="s">
        <v>5</v>
      </c>
      <c s="6" t="s">
        <v>6320</v>
      </c>
      <c s="36" t="s">
        <v>1327</v>
      </c>
      <c s="37">
        <v>2</v>
      </c>
      <c s="36">
        <v>0</v>
      </c>
      <c s="36">
        <f>ROUND(G426*H426,6)</f>
      </c>
      <c r="L426" s="38">
        <v>0</v>
      </c>
      <c s="32">
        <f>ROUND(ROUND(L426,2)*ROUND(G426,3),2)</f>
      </c>
      <c s="36" t="s">
        <v>55</v>
      </c>
      <c>
        <f>(M426*21)/100</f>
      </c>
      <c t="s">
        <v>28</v>
      </c>
    </row>
    <row r="427" spans="1:5" ht="25.5">
      <c r="A427" s="35" t="s">
        <v>56</v>
      </c>
      <c r="E427" s="39" t="s">
        <v>6320</v>
      </c>
    </row>
    <row r="428" spans="1:5" ht="12.75">
      <c r="A428" s="35" t="s">
        <v>57</v>
      </c>
      <c r="E428" s="40" t="s">
        <v>415</v>
      </c>
    </row>
    <row r="429" spans="1:5" ht="38.25">
      <c r="A429" t="s">
        <v>59</v>
      </c>
      <c r="E429" s="39" t="s">
        <v>6076</v>
      </c>
    </row>
    <row r="430" spans="1:16" ht="25.5">
      <c r="A430" t="s">
        <v>50</v>
      </c>
      <c s="34" t="s">
        <v>666</v>
      </c>
      <c s="34" t="s">
        <v>6321</v>
      </c>
      <c s="35" t="s">
        <v>5</v>
      </c>
      <c s="6" t="s">
        <v>6322</v>
      </c>
      <c s="36" t="s">
        <v>1327</v>
      </c>
      <c s="37">
        <v>2</v>
      </c>
      <c s="36">
        <v>0</v>
      </c>
      <c s="36">
        <f>ROUND(G430*H430,6)</f>
      </c>
      <c r="L430" s="38">
        <v>0</v>
      </c>
      <c s="32">
        <f>ROUND(ROUND(L430,2)*ROUND(G430,3),2)</f>
      </c>
      <c s="36" t="s">
        <v>55</v>
      </c>
      <c>
        <f>(M430*21)/100</f>
      </c>
      <c t="s">
        <v>28</v>
      </c>
    </row>
    <row r="431" spans="1:5" ht="25.5">
      <c r="A431" s="35" t="s">
        <v>56</v>
      </c>
      <c r="E431" s="39" t="s">
        <v>6322</v>
      </c>
    </row>
    <row r="432" spans="1:5" ht="12.75">
      <c r="A432" s="35" t="s">
        <v>57</v>
      </c>
      <c r="E432" s="40" t="s">
        <v>415</v>
      </c>
    </row>
    <row r="433" spans="1:5" ht="63.75">
      <c r="A433" t="s">
        <v>59</v>
      </c>
      <c r="E433" s="39" t="s">
        <v>6080</v>
      </c>
    </row>
    <row r="434" spans="1:16" ht="25.5">
      <c r="A434" t="s">
        <v>50</v>
      </c>
      <c s="34" t="s">
        <v>668</v>
      </c>
      <c s="34" t="s">
        <v>6323</v>
      </c>
      <c s="35" t="s">
        <v>5</v>
      </c>
      <c s="6" t="s">
        <v>6324</v>
      </c>
      <c s="36" t="s">
        <v>1327</v>
      </c>
      <c s="37">
        <v>1</v>
      </c>
      <c s="36">
        <v>0</v>
      </c>
      <c s="36">
        <f>ROUND(G434*H434,6)</f>
      </c>
      <c r="L434" s="38">
        <v>0</v>
      </c>
      <c s="32">
        <f>ROUND(ROUND(L434,2)*ROUND(G434,3),2)</f>
      </c>
      <c s="36" t="s">
        <v>55</v>
      </c>
      <c>
        <f>(M434*21)/100</f>
      </c>
      <c t="s">
        <v>28</v>
      </c>
    </row>
    <row r="435" spans="1:5" ht="25.5">
      <c r="A435" s="35" t="s">
        <v>56</v>
      </c>
      <c r="E435" s="39" t="s">
        <v>6324</v>
      </c>
    </row>
    <row r="436" spans="1:5" ht="12.75">
      <c r="A436" s="35" t="s">
        <v>57</v>
      </c>
      <c r="E436" s="40" t="s">
        <v>58</v>
      </c>
    </row>
    <row r="437" spans="1:5" ht="38.25">
      <c r="A437" t="s">
        <v>59</v>
      </c>
      <c r="E437" s="39" t="s">
        <v>6076</v>
      </c>
    </row>
    <row r="438" spans="1:16" ht="25.5">
      <c r="A438" t="s">
        <v>50</v>
      </c>
      <c s="34" t="s">
        <v>671</v>
      </c>
      <c s="34" t="s">
        <v>6325</v>
      </c>
      <c s="35" t="s">
        <v>5</v>
      </c>
      <c s="6" t="s">
        <v>6326</v>
      </c>
      <c s="36" t="s">
        <v>1327</v>
      </c>
      <c s="37">
        <v>1</v>
      </c>
      <c s="36">
        <v>0</v>
      </c>
      <c s="36">
        <f>ROUND(G438*H438,6)</f>
      </c>
      <c r="L438" s="38">
        <v>0</v>
      </c>
      <c s="32">
        <f>ROUND(ROUND(L438,2)*ROUND(G438,3),2)</f>
      </c>
      <c s="36" t="s">
        <v>55</v>
      </c>
      <c>
        <f>(M438*21)/100</f>
      </c>
      <c t="s">
        <v>28</v>
      </c>
    </row>
    <row r="439" spans="1:5" ht="25.5">
      <c r="A439" s="35" t="s">
        <v>56</v>
      </c>
      <c r="E439" s="39" t="s">
        <v>6326</v>
      </c>
    </row>
    <row r="440" spans="1:5" ht="12.75">
      <c r="A440" s="35" t="s">
        <v>57</v>
      </c>
      <c r="E440" s="40" t="s">
        <v>58</v>
      </c>
    </row>
    <row r="441" spans="1:5" ht="63.75">
      <c r="A441" t="s">
        <v>59</v>
      </c>
      <c r="E441" s="39" t="s">
        <v>6080</v>
      </c>
    </row>
    <row r="442" spans="1:16" ht="25.5">
      <c r="A442" t="s">
        <v>50</v>
      </c>
      <c s="34" t="s">
        <v>675</v>
      </c>
      <c s="34" t="s">
        <v>6327</v>
      </c>
      <c s="35" t="s">
        <v>5</v>
      </c>
      <c s="6" t="s">
        <v>6328</v>
      </c>
      <c s="36" t="s">
        <v>1327</v>
      </c>
      <c s="37">
        <v>1</v>
      </c>
      <c s="36">
        <v>0</v>
      </c>
      <c s="36">
        <f>ROUND(G442*H442,6)</f>
      </c>
      <c r="L442" s="38">
        <v>0</v>
      </c>
      <c s="32">
        <f>ROUND(ROUND(L442,2)*ROUND(G442,3),2)</f>
      </c>
      <c s="36" t="s">
        <v>55</v>
      </c>
      <c>
        <f>(M442*21)/100</f>
      </c>
      <c t="s">
        <v>28</v>
      </c>
    </row>
    <row r="443" spans="1:5" ht="25.5">
      <c r="A443" s="35" t="s">
        <v>56</v>
      </c>
      <c r="E443" s="39" t="s">
        <v>6328</v>
      </c>
    </row>
    <row r="444" spans="1:5" ht="12.75">
      <c r="A444" s="35" t="s">
        <v>57</v>
      </c>
      <c r="E444" s="40" t="s">
        <v>58</v>
      </c>
    </row>
    <row r="445" spans="1:5" ht="38.25">
      <c r="A445" t="s">
        <v>59</v>
      </c>
      <c r="E445" s="39" t="s">
        <v>6076</v>
      </c>
    </row>
    <row r="446" spans="1:16" ht="25.5">
      <c r="A446" t="s">
        <v>50</v>
      </c>
      <c s="34" t="s">
        <v>678</v>
      </c>
      <c s="34" t="s">
        <v>6329</v>
      </c>
      <c s="35" t="s">
        <v>5</v>
      </c>
      <c s="6" t="s">
        <v>6330</v>
      </c>
      <c s="36" t="s">
        <v>1327</v>
      </c>
      <c s="37">
        <v>1</v>
      </c>
      <c s="36">
        <v>0</v>
      </c>
      <c s="36">
        <f>ROUND(G446*H446,6)</f>
      </c>
      <c r="L446" s="38">
        <v>0</v>
      </c>
      <c s="32">
        <f>ROUND(ROUND(L446,2)*ROUND(G446,3),2)</f>
      </c>
      <c s="36" t="s">
        <v>55</v>
      </c>
      <c>
        <f>(M446*21)/100</f>
      </c>
      <c t="s">
        <v>28</v>
      </c>
    </row>
    <row r="447" spans="1:5" ht="25.5">
      <c r="A447" s="35" t="s">
        <v>56</v>
      </c>
      <c r="E447" s="39" t="s">
        <v>6330</v>
      </c>
    </row>
    <row r="448" spans="1:5" ht="12.75">
      <c r="A448" s="35" t="s">
        <v>57</v>
      </c>
      <c r="E448" s="40" t="s">
        <v>58</v>
      </c>
    </row>
    <row r="449" spans="1:5" ht="63.75">
      <c r="A449" t="s">
        <v>59</v>
      </c>
      <c r="E449" s="39" t="s">
        <v>6080</v>
      </c>
    </row>
    <row r="450" spans="1:16" ht="25.5">
      <c r="A450" t="s">
        <v>50</v>
      </c>
      <c s="34" t="s">
        <v>681</v>
      </c>
      <c s="34" t="s">
        <v>6331</v>
      </c>
      <c s="35" t="s">
        <v>5</v>
      </c>
      <c s="6" t="s">
        <v>6332</v>
      </c>
      <c s="36" t="s">
        <v>1327</v>
      </c>
      <c s="37">
        <v>1</v>
      </c>
      <c s="36">
        <v>0</v>
      </c>
      <c s="36">
        <f>ROUND(G450*H450,6)</f>
      </c>
      <c r="L450" s="38">
        <v>0</v>
      </c>
      <c s="32">
        <f>ROUND(ROUND(L450,2)*ROUND(G450,3),2)</f>
      </c>
      <c s="36" t="s">
        <v>55</v>
      </c>
      <c>
        <f>(M450*21)/100</f>
      </c>
      <c t="s">
        <v>28</v>
      </c>
    </row>
    <row r="451" spans="1:5" ht="25.5">
      <c r="A451" s="35" t="s">
        <v>56</v>
      </c>
      <c r="E451" s="39" t="s">
        <v>6332</v>
      </c>
    </row>
    <row r="452" spans="1:5" ht="12.75">
      <c r="A452" s="35" t="s">
        <v>57</v>
      </c>
      <c r="E452" s="40" t="s">
        <v>58</v>
      </c>
    </row>
    <row r="453" spans="1:5" ht="38.25">
      <c r="A453" t="s">
        <v>59</v>
      </c>
      <c r="E453" s="39" t="s">
        <v>6076</v>
      </c>
    </row>
    <row r="454" spans="1:16" ht="25.5">
      <c r="A454" t="s">
        <v>50</v>
      </c>
      <c s="34" t="s">
        <v>684</v>
      </c>
      <c s="34" t="s">
        <v>6333</v>
      </c>
      <c s="35" t="s">
        <v>5</v>
      </c>
      <c s="6" t="s">
        <v>6334</v>
      </c>
      <c s="36" t="s">
        <v>1327</v>
      </c>
      <c s="37">
        <v>1</v>
      </c>
      <c s="36">
        <v>0</v>
      </c>
      <c s="36">
        <f>ROUND(G454*H454,6)</f>
      </c>
      <c r="L454" s="38">
        <v>0</v>
      </c>
      <c s="32">
        <f>ROUND(ROUND(L454,2)*ROUND(G454,3),2)</f>
      </c>
      <c s="36" t="s">
        <v>55</v>
      </c>
      <c>
        <f>(M454*21)/100</f>
      </c>
      <c t="s">
        <v>28</v>
      </c>
    </row>
    <row r="455" spans="1:5" ht="25.5">
      <c r="A455" s="35" t="s">
        <v>56</v>
      </c>
      <c r="E455" s="39" t="s">
        <v>6334</v>
      </c>
    </row>
    <row r="456" spans="1:5" ht="12.75">
      <c r="A456" s="35" t="s">
        <v>57</v>
      </c>
      <c r="E456" s="40" t="s">
        <v>58</v>
      </c>
    </row>
    <row r="457" spans="1:5" ht="63.75">
      <c r="A457" t="s">
        <v>59</v>
      </c>
      <c r="E457" s="39" t="s">
        <v>6080</v>
      </c>
    </row>
    <row r="458" spans="1:16" ht="25.5">
      <c r="A458" t="s">
        <v>50</v>
      </c>
      <c s="34" t="s">
        <v>689</v>
      </c>
      <c s="34" t="s">
        <v>6335</v>
      </c>
      <c s="35" t="s">
        <v>5</v>
      </c>
      <c s="6" t="s">
        <v>6336</v>
      </c>
      <c s="36" t="s">
        <v>1327</v>
      </c>
      <c s="37">
        <v>2</v>
      </c>
      <c s="36">
        <v>0</v>
      </c>
      <c s="36">
        <f>ROUND(G458*H458,6)</f>
      </c>
      <c r="L458" s="38">
        <v>0</v>
      </c>
      <c s="32">
        <f>ROUND(ROUND(L458,2)*ROUND(G458,3),2)</f>
      </c>
      <c s="36" t="s">
        <v>55</v>
      </c>
      <c>
        <f>(M458*21)/100</f>
      </c>
      <c t="s">
        <v>28</v>
      </c>
    </row>
    <row r="459" spans="1:5" ht="25.5">
      <c r="A459" s="35" t="s">
        <v>56</v>
      </c>
      <c r="E459" s="39" t="s">
        <v>6336</v>
      </c>
    </row>
    <row r="460" spans="1:5" ht="12.75">
      <c r="A460" s="35" t="s">
        <v>57</v>
      </c>
      <c r="E460" s="40" t="s">
        <v>415</v>
      </c>
    </row>
    <row r="461" spans="1:5" ht="38.25">
      <c r="A461" t="s">
        <v>59</v>
      </c>
      <c r="E461" s="39" t="s">
        <v>6076</v>
      </c>
    </row>
    <row r="462" spans="1:16" ht="25.5">
      <c r="A462" t="s">
        <v>50</v>
      </c>
      <c s="34" t="s">
        <v>693</v>
      </c>
      <c s="34" t="s">
        <v>6337</v>
      </c>
      <c s="35" t="s">
        <v>5</v>
      </c>
      <c s="6" t="s">
        <v>6338</v>
      </c>
      <c s="36" t="s">
        <v>1327</v>
      </c>
      <c s="37">
        <v>2</v>
      </c>
      <c s="36">
        <v>0</v>
      </c>
      <c s="36">
        <f>ROUND(G462*H462,6)</f>
      </c>
      <c r="L462" s="38">
        <v>0</v>
      </c>
      <c s="32">
        <f>ROUND(ROUND(L462,2)*ROUND(G462,3),2)</f>
      </c>
      <c s="36" t="s">
        <v>55</v>
      </c>
      <c>
        <f>(M462*21)/100</f>
      </c>
      <c t="s">
        <v>28</v>
      </c>
    </row>
    <row r="463" spans="1:5" ht="25.5">
      <c r="A463" s="35" t="s">
        <v>56</v>
      </c>
      <c r="E463" s="39" t="s">
        <v>6338</v>
      </c>
    </row>
    <row r="464" spans="1:5" ht="12.75">
      <c r="A464" s="35" t="s">
        <v>57</v>
      </c>
      <c r="E464" s="40" t="s">
        <v>415</v>
      </c>
    </row>
    <row r="465" spans="1:5" ht="63.75">
      <c r="A465" t="s">
        <v>59</v>
      </c>
      <c r="E465" s="39" t="s">
        <v>6080</v>
      </c>
    </row>
    <row r="466" spans="1:16" ht="25.5">
      <c r="A466" t="s">
        <v>50</v>
      </c>
      <c s="34" t="s">
        <v>696</v>
      </c>
      <c s="34" t="s">
        <v>6339</v>
      </c>
      <c s="35" t="s">
        <v>5</v>
      </c>
      <c s="6" t="s">
        <v>6340</v>
      </c>
      <c s="36" t="s">
        <v>1327</v>
      </c>
      <c s="37">
        <v>1</v>
      </c>
      <c s="36">
        <v>0</v>
      </c>
      <c s="36">
        <f>ROUND(G466*H466,6)</f>
      </c>
      <c r="L466" s="38">
        <v>0</v>
      </c>
      <c s="32">
        <f>ROUND(ROUND(L466,2)*ROUND(G466,3),2)</f>
      </c>
      <c s="36" t="s">
        <v>55</v>
      </c>
      <c>
        <f>(M466*21)/100</f>
      </c>
      <c t="s">
        <v>28</v>
      </c>
    </row>
    <row r="467" spans="1:5" ht="25.5">
      <c r="A467" s="35" t="s">
        <v>56</v>
      </c>
      <c r="E467" s="39" t="s">
        <v>6340</v>
      </c>
    </row>
    <row r="468" spans="1:5" ht="12.75">
      <c r="A468" s="35" t="s">
        <v>57</v>
      </c>
      <c r="E468" s="40" t="s">
        <v>58</v>
      </c>
    </row>
    <row r="469" spans="1:5" ht="38.25">
      <c r="A469" t="s">
        <v>59</v>
      </c>
      <c r="E469" s="39" t="s">
        <v>6076</v>
      </c>
    </row>
    <row r="470" spans="1:16" ht="25.5">
      <c r="A470" t="s">
        <v>50</v>
      </c>
      <c s="34" t="s">
        <v>698</v>
      </c>
      <c s="34" t="s">
        <v>6341</v>
      </c>
      <c s="35" t="s">
        <v>5</v>
      </c>
      <c s="6" t="s">
        <v>6342</v>
      </c>
      <c s="36" t="s">
        <v>1327</v>
      </c>
      <c s="37">
        <v>1</v>
      </c>
      <c s="36">
        <v>0</v>
      </c>
      <c s="36">
        <f>ROUND(G470*H470,6)</f>
      </c>
      <c r="L470" s="38">
        <v>0</v>
      </c>
      <c s="32">
        <f>ROUND(ROUND(L470,2)*ROUND(G470,3),2)</f>
      </c>
      <c s="36" t="s">
        <v>55</v>
      </c>
      <c>
        <f>(M470*21)/100</f>
      </c>
      <c t="s">
        <v>28</v>
      </c>
    </row>
    <row r="471" spans="1:5" ht="25.5">
      <c r="A471" s="35" t="s">
        <v>56</v>
      </c>
      <c r="E471" s="39" t="s">
        <v>6342</v>
      </c>
    </row>
    <row r="472" spans="1:5" ht="12.75">
      <c r="A472" s="35" t="s">
        <v>57</v>
      </c>
      <c r="E472" s="40" t="s">
        <v>58</v>
      </c>
    </row>
    <row r="473" spans="1:5" ht="63.75">
      <c r="A473" t="s">
        <v>59</v>
      </c>
      <c r="E473" s="39" t="s">
        <v>6080</v>
      </c>
    </row>
    <row r="474" spans="1:16" ht="25.5">
      <c r="A474" t="s">
        <v>50</v>
      </c>
      <c s="34" t="s">
        <v>700</v>
      </c>
      <c s="34" t="s">
        <v>6343</v>
      </c>
      <c s="35" t="s">
        <v>5</v>
      </c>
      <c s="6" t="s">
        <v>6344</v>
      </c>
      <c s="36" t="s">
        <v>1327</v>
      </c>
      <c s="37">
        <v>6</v>
      </c>
      <c s="36">
        <v>0</v>
      </c>
      <c s="36">
        <f>ROUND(G474*H474,6)</f>
      </c>
      <c r="L474" s="38">
        <v>0</v>
      </c>
      <c s="32">
        <f>ROUND(ROUND(L474,2)*ROUND(G474,3),2)</f>
      </c>
      <c s="36" t="s">
        <v>55</v>
      </c>
      <c>
        <f>(M474*21)/100</f>
      </c>
      <c t="s">
        <v>28</v>
      </c>
    </row>
    <row r="475" spans="1:5" ht="25.5">
      <c r="A475" s="35" t="s">
        <v>56</v>
      </c>
      <c r="E475" s="39" t="s">
        <v>6344</v>
      </c>
    </row>
    <row r="476" spans="1:5" ht="12.75">
      <c r="A476" s="35" t="s">
        <v>57</v>
      </c>
      <c r="E476" s="40" t="s">
        <v>241</v>
      </c>
    </row>
    <row r="477" spans="1:5" ht="38.25">
      <c r="A477" t="s">
        <v>59</v>
      </c>
      <c r="E477" s="39" t="s">
        <v>6076</v>
      </c>
    </row>
    <row r="478" spans="1:16" ht="25.5">
      <c r="A478" t="s">
        <v>50</v>
      </c>
      <c s="34" t="s">
        <v>702</v>
      </c>
      <c s="34" t="s">
        <v>6345</v>
      </c>
      <c s="35" t="s">
        <v>5</v>
      </c>
      <c s="6" t="s">
        <v>6346</v>
      </c>
      <c s="36" t="s">
        <v>1327</v>
      </c>
      <c s="37">
        <v>6</v>
      </c>
      <c s="36">
        <v>0</v>
      </c>
      <c s="36">
        <f>ROUND(G478*H478,6)</f>
      </c>
      <c r="L478" s="38">
        <v>0</v>
      </c>
      <c s="32">
        <f>ROUND(ROUND(L478,2)*ROUND(G478,3),2)</f>
      </c>
      <c s="36" t="s">
        <v>55</v>
      </c>
      <c>
        <f>(M478*21)/100</f>
      </c>
      <c t="s">
        <v>28</v>
      </c>
    </row>
    <row r="479" spans="1:5" ht="25.5">
      <c r="A479" s="35" t="s">
        <v>56</v>
      </c>
      <c r="E479" s="39" t="s">
        <v>6346</v>
      </c>
    </row>
    <row r="480" spans="1:5" ht="12.75">
      <c r="A480" s="35" t="s">
        <v>57</v>
      </c>
      <c r="E480" s="40" t="s">
        <v>241</v>
      </c>
    </row>
    <row r="481" spans="1:5" ht="63.75">
      <c r="A481" t="s">
        <v>59</v>
      </c>
      <c r="E481" s="39" t="s">
        <v>6080</v>
      </c>
    </row>
    <row r="482" spans="1:16" ht="25.5">
      <c r="A482" t="s">
        <v>50</v>
      </c>
      <c s="34" t="s">
        <v>704</v>
      </c>
      <c s="34" t="s">
        <v>6347</v>
      </c>
      <c s="35" t="s">
        <v>5</v>
      </c>
      <c s="6" t="s">
        <v>6348</v>
      </c>
      <c s="36" t="s">
        <v>1327</v>
      </c>
      <c s="37">
        <v>1</v>
      </c>
      <c s="36">
        <v>0</v>
      </c>
      <c s="36">
        <f>ROUND(G482*H482,6)</f>
      </c>
      <c r="L482" s="38">
        <v>0</v>
      </c>
      <c s="32">
        <f>ROUND(ROUND(L482,2)*ROUND(G482,3),2)</f>
      </c>
      <c s="36" t="s">
        <v>55</v>
      </c>
      <c>
        <f>(M482*21)/100</f>
      </c>
      <c t="s">
        <v>28</v>
      </c>
    </row>
    <row r="483" spans="1:5" ht="25.5">
      <c r="A483" s="35" t="s">
        <v>56</v>
      </c>
      <c r="E483" s="39" t="s">
        <v>6348</v>
      </c>
    </row>
    <row r="484" spans="1:5" ht="12.75">
      <c r="A484" s="35" t="s">
        <v>57</v>
      </c>
      <c r="E484" s="40" t="s">
        <v>58</v>
      </c>
    </row>
    <row r="485" spans="1:5" ht="38.25">
      <c r="A485" t="s">
        <v>59</v>
      </c>
      <c r="E485" s="39" t="s">
        <v>6076</v>
      </c>
    </row>
    <row r="486" spans="1:16" ht="25.5">
      <c r="A486" t="s">
        <v>50</v>
      </c>
      <c s="34" t="s">
        <v>706</v>
      </c>
      <c s="34" t="s">
        <v>6349</v>
      </c>
      <c s="35" t="s">
        <v>5</v>
      </c>
      <c s="6" t="s">
        <v>6350</v>
      </c>
      <c s="36" t="s">
        <v>1327</v>
      </c>
      <c s="37">
        <v>1</v>
      </c>
      <c s="36">
        <v>0</v>
      </c>
      <c s="36">
        <f>ROUND(G486*H486,6)</f>
      </c>
      <c r="L486" s="38">
        <v>0</v>
      </c>
      <c s="32">
        <f>ROUND(ROUND(L486,2)*ROUND(G486,3),2)</f>
      </c>
      <c s="36" t="s">
        <v>55</v>
      </c>
      <c>
        <f>(M486*21)/100</f>
      </c>
      <c t="s">
        <v>28</v>
      </c>
    </row>
    <row r="487" spans="1:5" ht="25.5">
      <c r="A487" s="35" t="s">
        <v>56</v>
      </c>
      <c r="E487" s="39" t="s">
        <v>6350</v>
      </c>
    </row>
    <row r="488" spans="1:5" ht="12.75">
      <c r="A488" s="35" t="s">
        <v>57</v>
      </c>
      <c r="E488" s="40" t="s">
        <v>58</v>
      </c>
    </row>
    <row r="489" spans="1:5" ht="63.75">
      <c r="A489" t="s">
        <v>59</v>
      </c>
      <c r="E489" s="39" t="s">
        <v>6080</v>
      </c>
    </row>
    <row r="490" spans="1:16" ht="25.5">
      <c r="A490" t="s">
        <v>50</v>
      </c>
      <c s="34" t="s">
        <v>708</v>
      </c>
      <c s="34" t="s">
        <v>6351</v>
      </c>
      <c s="35" t="s">
        <v>5</v>
      </c>
      <c s="6" t="s">
        <v>6352</v>
      </c>
      <c s="36" t="s">
        <v>1327</v>
      </c>
      <c s="37">
        <v>1</v>
      </c>
      <c s="36">
        <v>0</v>
      </c>
      <c s="36">
        <f>ROUND(G490*H490,6)</f>
      </c>
      <c r="L490" s="38">
        <v>0</v>
      </c>
      <c s="32">
        <f>ROUND(ROUND(L490,2)*ROUND(G490,3),2)</f>
      </c>
      <c s="36" t="s">
        <v>55</v>
      </c>
      <c>
        <f>(M490*21)/100</f>
      </c>
      <c t="s">
        <v>28</v>
      </c>
    </row>
    <row r="491" spans="1:5" ht="25.5">
      <c r="A491" s="35" t="s">
        <v>56</v>
      </c>
      <c r="E491" s="39" t="s">
        <v>6352</v>
      </c>
    </row>
    <row r="492" spans="1:5" ht="12.75">
      <c r="A492" s="35" t="s">
        <v>57</v>
      </c>
      <c r="E492" s="40" t="s">
        <v>58</v>
      </c>
    </row>
    <row r="493" spans="1:5" ht="38.25">
      <c r="A493" t="s">
        <v>59</v>
      </c>
      <c r="E493" s="39" t="s">
        <v>6076</v>
      </c>
    </row>
    <row r="494" spans="1:16" ht="25.5">
      <c r="A494" t="s">
        <v>50</v>
      </c>
      <c s="34" t="s">
        <v>710</v>
      </c>
      <c s="34" t="s">
        <v>6353</v>
      </c>
      <c s="35" t="s">
        <v>5</v>
      </c>
      <c s="6" t="s">
        <v>6354</v>
      </c>
      <c s="36" t="s">
        <v>1327</v>
      </c>
      <c s="37">
        <v>1</v>
      </c>
      <c s="36">
        <v>0</v>
      </c>
      <c s="36">
        <f>ROUND(G494*H494,6)</f>
      </c>
      <c r="L494" s="38">
        <v>0</v>
      </c>
      <c s="32">
        <f>ROUND(ROUND(L494,2)*ROUND(G494,3),2)</f>
      </c>
      <c s="36" t="s">
        <v>55</v>
      </c>
      <c>
        <f>(M494*21)/100</f>
      </c>
      <c t="s">
        <v>28</v>
      </c>
    </row>
    <row r="495" spans="1:5" ht="25.5">
      <c r="A495" s="35" t="s">
        <v>56</v>
      </c>
      <c r="E495" s="39" t="s">
        <v>6354</v>
      </c>
    </row>
    <row r="496" spans="1:5" ht="12.75">
      <c r="A496" s="35" t="s">
        <v>57</v>
      </c>
      <c r="E496" s="40" t="s">
        <v>58</v>
      </c>
    </row>
    <row r="497" spans="1:5" ht="63.75">
      <c r="A497" t="s">
        <v>59</v>
      </c>
      <c r="E497" s="39" t="s">
        <v>6080</v>
      </c>
    </row>
    <row r="498" spans="1:16" ht="25.5">
      <c r="A498" t="s">
        <v>50</v>
      </c>
      <c s="34" t="s">
        <v>715</v>
      </c>
      <c s="34" t="s">
        <v>6355</v>
      </c>
      <c s="35" t="s">
        <v>5</v>
      </c>
      <c s="6" t="s">
        <v>6356</v>
      </c>
      <c s="36" t="s">
        <v>1327</v>
      </c>
      <c s="37">
        <v>1</v>
      </c>
      <c s="36">
        <v>0</v>
      </c>
      <c s="36">
        <f>ROUND(G498*H498,6)</f>
      </c>
      <c r="L498" s="38">
        <v>0</v>
      </c>
      <c s="32">
        <f>ROUND(ROUND(L498,2)*ROUND(G498,3),2)</f>
      </c>
      <c s="36" t="s">
        <v>55</v>
      </c>
      <c>
        <f>(M498*21)/100</f>
      </c>
      <c t="s">
        <v>28</v>
      </c>
    </row>
    <row r="499" spans="1:5" ht="25.5">
      <c r="A499" s="35" t="s">
        <v>56</v>
      </c>
      <c r="E499" s="39" t="s">
        <v>6356</v>
      </c>
    </row>
    <row r="500" spans="1:5" ht="12.75">
      <c r="A500" s="35" t="s">
        <v>57</v>
      </c>
      <c r="E500" s="40" t="s">
        <v>58</v>
      </c>
    </row>
    <row r="501" spans="1:5" ht="38.25">
      <c r="A501" t="s">
        <v>59</v>
      </c>
      <c r="E501" s="39" t="s">
        <v>6076</v>
      </c>
    </row>
    <row r="502" spans="1:16" ht="25.5">
      <c r="A502" t="s">
        <v>50</v>
      </c>
      <c s="34" t="s">
        <v>720</v>
      </c>
      <c s="34" t="s">
        <v>6357</v>
      </c>
      <c s="35" t="s">
        <v>5</v>
      </c>
      <c s="6" t="s">
        <v>6358</v>
      </c>
      <c s="36" t="s">
        <v>1327</v>
      </c>
      <c s="37">
        <v>1</v>
      </c>
      <c s="36">
        <v>0</v>
      </c>
      <c s="36">
        <f>ROUND(G502*H502,6)</f>
      </c>
      <c r="L502" s="38">
        <v>0</v>
      </c>
      <c s="32">
        <f>ROUND(ROUND(L502,2)*ROUND(G502,3),2)</f>
      </c>
      <c s="36" t="s">
        <v>55</v>
      </c>
      <c>
        <f>(M502*21)/100</f>
      </c>
      <c t="s">
        <v>28</v>
      </c>
    </row>
    <row r="503" spans="1:5" ht="25.5">
      <c r="A503" s="35" t="s">
        <v>56</v>
      </c>
      <c r="E503" s="39" t="s">
        <v>6358</v>
      </c>
    </row>
    <row r="504" spans="1:5" ht="12.75">
      <c r="A504" s="35" t="s">
        <v>57</v>
      </c>
      <c r="E504" s="40" t="s">
        <v>58</v>
      </c>
    </row>
    <row r="505" spans="1:5" ht="63.75">
      <c r="A505" t="s">
        <v>59</v>
      </c>
      <c r="E505" s="39" t="s">
        <v>6080</v>
      </c>
    </row>
    <row r="506" spans="1:16" ht="25.5">
      <c r="A506" t="s">
        <v>50</v>
      </c>
      <c s="34" t="s">
        <v>724</v>
      </c>
      <c s="34" t="s">
        <v>6359</v>
      </c>
      <c s="35" t="s">
        <v>5</v>
      </c>
      <c s="6" t="s">
        <v>6360</v>
      </c>
      <c s="36" t="s">
        <v>1327</v>
      </c>
      <c s="37">
        <v>1</v>
      </c>
      <c s="36">
        <v>0</v>
      </c>
      <c s="36">
        <f>ROUND(G506*H506,6)</f>
      </c>
      <c r="L506" s="38">
        <v>0</v>
      </c>
      <c s="32">
        <f>ROUND(ROUND(L506,2)*ROUND(G506,3),2)</f>
      </c>
      <c s="36" t="s">
        <v>55</v>
      </c>
      <c>
        <f>(M506*21)/100</f>
      </c>
      <c t="s">
        <v>28</v>
      </c>
    </row>
    <row r="507" spans="1:5" ht="25.5">
      <c r="A507" s="35" t="s">
        <v>56</v>
      </c>
      <c r="E507" s="39" t="s">
        <v>6360</v>
      </c>
    </row>
    <row r="508" spans="1:5" ht="12.75">
      <c r="A508" s="35" t="s">
        <v>57</v>
      </c>
      <c r="E508" s="40" t="s">
        <v>58</v>
      </c>
    </row>
    <row r="509" spans="1:5" ht="38.25">
      <c r="A509" t="s">
        <v>59</v>
      </c>
      <c r="E509" s="39" t="s">
        <v>6076</v>
      </c>
    </row>
    <row r="510" spans="1:16" ht="25.5">
      <c r="A510" t="s">
        <v>50</v>
      </c>
      <c s="34" t="s">
        <v>731</v>
      </c>
      <c s="34" t="s">
        <v>6361</v>
      </c>
      <c s="35" t="s">
        <v>5</v>
      </c>
      <c s="6" t="s">
        <v>6362</v>
      </c>
      <c s="36" t="s">
        <v>1327</v>
      </c>
      <c s="37">
        <v>1</v>
      </c>
      <c s="36">
        <v>0</v>
      </c>
      <c s="36">
        <f>ROUND(G510*H510,6)</f>
      </c>
      <c r="L510" s="38">
        <v>0</v>
      </c>
      <c s="32">
        <f>ROUND(ROUND(L510,2)*ROUND(G510,3),2)</f>
      </c>
      <c s="36" t="s">
        <v>55</v>
      </c>
      <c>
        <f>(M510*21)/100</f>
      </c>
      <c t="s">
        <v>28</v>
      </c>
    </row>
    <row r="511" spans="1:5" ht="25.5">
      <c r="A511" s="35" t="s">
        <v>56</v>
      </c>
      <c r="E511" s="39" t="s">
        <v>6362</v>
      </c>
    </row>
    <row r="512" spans="1:5" ht="12.75">
      <c r="A512" s="35" t="s">
        <v>57</v>
      </c>
      <c r="E512" s="40" t="s">
        <v>58</v>
      </c>
    </row>
    <row r="513" spans="1:5" ht="63.75">
      <c r="A513" t="s">
        <v>59</v>
      </c>
      <c r="E513" s="39" t="s">
        <v>6080</v>
      </c>
    </row>
    <row r="514" spans="1:16" ht="25.5">
      <c r="A514" t="s">
        <v>50</v>
      </c>
      <c s="34" t="s">
        <v>736</v>
      </c>
      <c s="34" t="s">
        <v>6363</v>
      </c>
      <c s="35" t="s">
        <v>5</v>
      </c>
      <c s="6" t="s">
        <v>6364</v>
      </c>
      <c s="36" t="s">
        <v>1327</v>
      </c>
      <c s="37">
        <v>1</v>
      </c>
      <c s="36">
        <v>0</v>
      </c>
      <c s="36">
        <f>ROUND(G514*H514,6)</f>
      </c>
      <c r="L514" s="38">
        <v>0</v>
      </c>
      <c s="32">
        <f>ROUND(ROUND(L514,2)*ROUND(G514,3),2)</f>
      </c>
      <c s="36" t="s">
        <v>55</v>
      </c>
      <c>
        <f>(M514*21)/100</f>
      </c>
      <c t="s">
        <v>28</v>
      </c>
    </row>
    <row r="515" spans="1:5" ht="25.5">
      <c r="A515" s="35" t="s">
        <v>56</v>
      </c>
      <c r="E515" s="39" t="s">
        <v>6364</v>
      </c>
    </row>
    <row r="516" spans="1:5" ht="12.75">
      <c r="A516" s="35" t="s">
        <v>57</v>
      </c>
      <c r="E516" s="40" t="s">
        <v>58</v>
      </c>
    </row>
    <row r="517" spans="1:5" ht="38.25">
      <c r="A517" t="s">
        <v>59</v>
      </c>
      <c r="E517" s="39" t="s">
        <v>6076</v>
      </c>
    </row>
    <row r="518" spans="1:16" ht="25.5">
      <c r="A518" t="s">
        <v>50</v>
      </c>
      <c s="34" t="s">
        <v>739</v>
      </c>
      <c s="34" t="s">
        <v>6365</v>
      </c>
      <c s="35" t="s">
        <v>5</v>
      </c>
      <c s="6" t="s">
        <v>6366</v>
      </c>
      <c s="36" t="s">
        <v>1327</v>
      </c>
      <c s="37">
        <v>1</v>
      </c>
      <c s="36">
        <v>0</v>
      </c>
      <c s="36">
        <f>ROUND(G518*H518,6)</f>
      </c>
      <c r="L518" s="38">
        <v>0</v>
      </c>
      <c s="32">
        <f>ROUND(ROUND(L518,2)*ROUND(G518,3),2)</f>
      </c>
      <c s="36" t="s">
        <v>55</v>
      </c>
      <c>
        <f>(M518*21)/100</f>
      </c>
      <c t="s">
        <v>28</v>
      </c>
    </row>
    <row r="519" spans="1:5" ht="25.5">
      <c r="A519" s="35" t="s">
        <v>56</v>
      </c>
      <c r="E519" s="39" t="s">
        <v>6366</v>
      </c>
    </row>
    <row r="520" spans="1:5" ht="12.75">
      <c r="A520" s="35" t="s">
        <v>57</v>
      </c>
      <c r="E520" s="40" t="s">
        <v>58</v>
      </c>
    </row>
    <row r="521" spans="1:5" ht="63.75">
      <c r="A521" t="s">
        <v>59</v>
      </c>
      <c r="E521" s="39" t="s">
        <v>6080</v>
      </c>
    </row>
    <row r="522" spans="1:16" ht="25.5">
      <c r="A522" t="s">
        <v>50</v>
      </c>
      <c s="34" t="s">
        <v>745</v>
      </c>
      <c s="34" t="s">
        <v>6367</v>
      </c>
      <c s="35" t="s">
        <v>5</v>
      </c>
      <c s="6" t="s">
        <v>6368</v>
      </c>
      <c s="36" t="s">
        <v>1327</v>
      </c>
      <c s="37">
        <v>1</v>
      </c>
      <c s="36">
        <v>0</v>
      </c>
      <c s="36">
        <f>ROUND(G522*H522,6)</f>
      </c>
      <c r="L522" s="38">
        <v>0</v>
      </c>
      <c s="32">
        <f>ROUND(ROUND(L522,2)*ROUND(G522,3),2)</f>
      </c>
      <c s="36" t="s">
        <v>55</v>
      </c>
      <c>
        <f>(M522*21)/100</f>
      </c>
      <c t="s">
        <v>28</v>
      </c>
    </row>
    <row r="523" spans="1:5" ht="25.5">
      <c r="A523" s="35" t="s">
        <v>56</v>
      </c>
      <c r="E523" s="39" t="s">
        <v>6368</v>
      </c>
    </row>
    <row r="524" spans="1:5" ht="12.75">
      <c r="A524" s="35" t="s">
        <v>57</v>
      </c>
      <c r="E524" s="40" t="s">
        <v>58</v>
      </c>
    </row>
    <row r="525" spans="1:5" ht="38.25">
      <c r="A525" t="s">
        <v>59</v>
      </c>
      <c r="E525" s="39" t="s">
        <v>6076</v>
      </c>
    </row>
    <row r="526" spans="1:16" ht="25.5">
      <c r="A526" t="s">
        <v>50</v>
      </c>
      <c s="34" t="s">
        <v>749</v>
      </c>
      <c s="34" t="s">
        <v>6369</v>
      </c>
      <c s="35" t="s">
        <v>5</v>
      </c>
      <c s="6" t="s">
        <v>6370</v>
      </c>
      <c s="36" t="s">
        <v>1327</v>
      </c>
      <c s="37">
        <v>1</v>
      </c>
      <c s="36">
        <v>0</v>
      </c>
      <c s="36">
        <f>ROUND(G526*H526,6)</f>
      </c>
      <c r="L526" s="38">
        <v>0</v>
      </c>
      <c s="32">
        <f>ROUND(ROUND(L526,2)*ROUND(G526,3),2)</f>
      </c>
      <c s="36" t="s">
        <v>55</v>
      </c>
      <c>
        <f>(M526*21)/100</f>
      </c>
      <c t="s">
        <v>28</v>
      </c>
    </row>
    <row r="527" spans="1:5" ht="25.5">
      <c r="A527" s="35" t="s">
        <v>56</v>
      </c>
      <c r="E527" s="39" t="s">
        <v>6370</v>
      </c>
    </row>
    <row r="528" spans="1:5" ht="12.75">
      <c r="A528" s="35" t="s">
        <v>57</v>
      </c>
      <c r="E528" s="40" t="s">
        <v>58</v>
      </c>
    </row>
    <row r="529" spans="1:5" ht="63.75">
      <c r="A529" t="s">
        <v>59</v>
      </c>
      <c r="E529" s="39" t="s">
        <v>6080</v>
      </c>
    </row>
    <row r="530" spans="1:16" ht="25.5">
      <c r="A530" t="s">
        <v>50</v>
      </c>
      <c s="34" t="s">
        <v>753</v>
      </c>
      <c s="34" t="s">
        <v>6371</v>
      </c>
      <c s="35" t="s">
        <v>5</v>
      </c>
      <c s="6" t="s">
        <v>6372</v>
      </c>
      <c s="36" t="s">
        <v>6373</v>
      </c>
      <c s="37">
        <v>1</v>
      </c>
      <c s="36">
        <v>0</v>
      </c>
      <c s="36">
        <f>ROUND(G530*H530,6)</f>
      </c>
      <c r="L530" s="38">
        <v>0</v>
      </c>
      <c s="32">
        <f>ROUND(ROUND(L530,2)*ROUND(G530,3),2)</f>
      </c>
      <c s="36" t="s">
        <v>55</v>
      </c>
      <c>
        <f>(M530*21)/100</f>
      </c>
      <c t="s">
        <v>28</v>
      </c>
    </row>
    <row r="531" spans="1:5" ht="38.25">
      <c r="A531" s="35" t="s">
        <v>56</v>
      </c>
      <c r="E531" s="39" t="s">
        <v>6374</v>
      </c>
    </row>
    <row r="532" spans="1:5" ht="12.75">
      <c r="A532" s="35" t="s">
        <v>57</v>
      </c>
      <c r="E532" s="40" t="s">
        <v>58</v>
      </c>
    </row>
    <row r="533" spans="1:5" ht="63.75">
      <c r="A533" t="s">
        <v>59</v>
      </c>
      <c r="E533" s="39" t="s">
        <v>6080</v>
      </c>
    </row>
    <row r="534" spans="1:16" ht="25.5">
      <c r="A534" t="s">
        <v>50</v>
      </c>
      <c s="34" t="s">
        <v>756</v>
      </c>
      <c s="34" t="s">
        <v>6375</v>
      </c>
      <c s="35" t="s">
        <v>5</v>
      </c>
      <c s="6" t="s">
        <v>6376</v>
      </c>
      <c s="36" t="s">
        <v>6373</v>
      </c>
      <c s="37">
        <v>1</v>
      </c>
      <c s="36">
        <v>0</v>
      </c>
      <c s="36">
        <f>ROUND(G534*H534,6)</f>
      </c>
      <c r="L534" s="38">
        <v>0</v>
      </c>
      <c s="32">
        <f>ROUND(ROUND(L534,2)*ROUND(G534,3),2)</f>
      </c>
      <c s="36" t="s">
        <v>55</v>
      </c>
      <c>
        <f>(M534*21)/100</f>
      </c>
      <c t="s">
        <v>28</v>
      </c>
    </row>
    <row r="535" spans="1:5" ht="38.25">
      <c r="A535" s="35" t="s">
        <v>56</v>
      </c>
      <c r="E535" s="39" t="s">
        <v>6377</v>
      </c>
    </row>
    <row r="536" spans="1:5" ht="12.75">
      <c r="A536" s="35" t="s">
        <v>57</v>
      </c>
      <c r="E536" s="40" t="s">
        <v>58</v>
      </c>
    </row>
    <row r="537" spans="1:5" ht="63.75">
      <c r="A537" t="s">
        <v>59</v>
      </c>
      <c r="E537" s="39" t="s">
        <v>6080</v>
      </c>
    </row>
    <row r="538" spans="1:16" ht="12.75">
      <c r="A538" t="s">
        <v>50</v>
      </c>
      <c s="34" t="s">
        <v>760</v>
      </c>
      <c s="34" t="s">
        <v>6378</v>
      </c>
      <c s="35" t="s">
        <v>5</v>
      </c>
      <c s="6" t="s">
        <v>6379</v>
      </c>
      <c s="36" t="s">
        <v>6373</v>
      </c>
      <c s="37">
        <v>1</v>
      </c>
      <c s="36">
        <v>0</v>
      </c>
      <c s="36">
        <f>ROUND(G538*H538,6)</f>
      </c>
      <c r="L538" s="38">
        <v>0</v>
      </c>
      <c s="32">
        <f>ROUND(ROUND(L538,2)*ROUND(G538,3),2)</f>
      </c>
      <c s="36" t="s">
        <v>55</v>
      </c>
      <c>
        <f>(M538*21)/100</f>
      </c>
      <c t="s">
        <v>28</v>
      </c>
    </row>
    <row r="539" spans="1:5" ht="12.75">
      <c r="A539" s="35" t="s">
        <v>56</v>
      </c>
      <c r="E539" s="39" t="s">
        <v>6379</v>
      </c>
    </row>
    <row r="540" spans="1:5" ht="12.75">
      <c r="A540" s="35" t="s">
        <v>57</v>
      </c>
      <c r="E540" s="40" t="s">
        <v>58</v>
      </c>
    </row>
    <row r="541" spans="1:5" ht="63.75">
      <c r="A541" t="s">
        <v>59</v>
      </c>
      <c r="E541" s="39" t="s">
        <v>6080</v>
      </c>
    </row>
    <row r="542" spans="1:13" ht="12.75">
      <c r="A542" t="s">
        <v>47</v>
      </c>
      <c r="C542" s="31" t="s">
        <v>48</v>
      </c>
      <c r="E542" s="33" t="s">
        <v>178</v>
      </c>
      <c r="J542" s="32">
        <f>0</f>
      </c>
      <c s="32">
        <f>0</f>
      </c>
      <c s="32">
        <f>0+L543</f>
      </c>
      <c s="32">
        <f>0+M543</f>
      </c>
    </row>
    <row r="543" spans="1:16" ht="12.75">
      <c r="A543" t="s">
        <v>50</v>
      </c>
      <c s="34" t="s">
        <v>763</v>
      </c>
      <c s="34" t="s">
        <v>52</v>
      </c>
      <c s="35" t="s">
        <v>5</v>
      </c>
      <c s="6" t="s">
        <v>53</v>
      </c>
      <c s="36" t="s">
        <v>54</v>
      </c>
      <c s="37">
        <v>1</v>
      </c>
      <c s="36">
        <v>0</v>
      </c>
      <c s="36">
        <f>ROUND(G543*H543,6)</f>
      </c>
      <c r="L543" s="38">
        <v>0</v>
      </c>
      <c s="32">
        <f>ROUND(ROUND(L543,2)*ROUND(G543,3),2)</f>
      </c>
      <c s="36" t="s">
        <v>55</v>
      </c>
      <c>
        <f>(M543*21)/100</f>
      </c>
      <c t="s">
        <v>28</v>
      </c>
    </row>
    <row r="544" spans="1:5" ht="12.75">
      <c r="A544" s="35" t="s">
        <v>56</v>
      </c>
      <c r="E544" s="39" t="s">
        <v>53</v>
      </c>
    </row>
    <row r="545" spans="1:5" ht="12.75">
      <c r="A545" s="35" t="s">
        <v>57</v>
      </c>
      <c r="E545" s="40" t="s">
        <v>58</v>
      </c>
    </row>
    <row r="546" spans="1:5" ht="12.75">
      <c r="A546" t="s">
        <v>59</v>
      </c>
      <c r="E5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1448</v>
      </c>
      <c s="41">
        <f>Rekapitulace!C18</f>
      </c>
      <c s="20" t="s">
        <v>0</v>
      </c>
      <c t="s">
        <v>23</v>
      </c>
      <c t="s">
        <v>28</v>
      </c>
    </row>
    <row r="4" spans="1:16" ht="32" customHeight="1">
      <c r="A4" s="24" t="s">
        <v>20</v>
      </c>
      <c s="25" t="s">
        <v>29</v>
      </c>
      <c s="27" t="s">
        <v>1448</v>
      </c>
      <c r="E4" s="26" t="s">
        <v>1449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COUNTIFS(L8:L14,"=0",A8:A14,"P")+COUNTIFS(L8:L14,"",A8:A14,"P")+SUM(Q8:Q14)</f>
      </c>
    </row>
    <row r="8" spans="1:13" ht="12.75">
      <c r="A8" t="s">
        <v>45</v>
      </c>
      <c r="C8" s="28" t="s">
        <v>6382</v>
      </c>
      <c r="E8" s="30" t="s">
        <v>6381</v>
      </c>
      <c r="J8" s="29">
        <f>0+J9</f>
      </c>
      <c s="29">
        <f>0+K9</f>
      </c>
      <c s="29">
        <f>0+L9</f>
      </c>
      <c s="29">
        <f>0+M9</f>
      </c>
    </row>
    <row r="9" spans="1:13" ht="12.75">
      <c r="A9" t="s">
        <v>47</v>
      </c>
      <c r="C9" s="31" t="s">
        <v>3173</v>
      </c>
      <c r="E9" s="33" t="s">
        <v>169</v>
      </c>
      <c r="J9" s="32">
        <f>0</f>
      </c>
      <c s="32">
        <f>0</f>
      </c>
      <c s="32">
        <f>0+L10+L14</f>
      </c>
      <c s="32">
        <f>0+M10+M14</f>
      </c>
    </row>
    <row r="10" spans="1:16" ht="25.5">
      <c r="A10" t="s">
        <v>50</v>
      </c>
      <c s="34" t="s">
        <v>62</v>
      </c>
      <c s="34" t="s">
        <v>6383</v>
      </c>
      <c s="35" t="s">
        <v>5</v>
      </c>
      <c s="6" t="s">
        <v>6384</v>
      </c>
      <c s="36" t="s">
        <v>1327</v>
      </c>
      <c s="37">
        <v>10</v>
      </c>
      <c s="36">
        <v>0</v>
      </c>
      <c s="36">
        <f>ROUND(G10*H10,6)</f>
      </c>
      <c r="L10" s="38">
        <v>0</v>
      </c>
      <c s="32">
        <f>ROUND(ROUND(L10,2)*ROUND(G10,3),2)</f>
      </c>
      <c s="36" t="s">
        <v>55</v>
      </c>
      <c>
        <f>(M10*21)/100</f>
      </c>
      <c t="s">
        <v>28</v>
      </c>
    </row>
    <row r="11" spans="1:5" ht="25.5">
      <c r="A11" s="35" t="s">
        <v>56</v>
      </c>
      <c r="E11" s="39" t="s">
        <v>6384</v>
      </c>
    </row>
    <row r="12" spans="1:5" ht="25.5">
      <c r="A12" s="35" t="s">
        <v>57</v>
      </c>
      <c r="E12" s="42" t="s">
        <v>6385</v>
      </c>
    </row>
    <row r="13" spans="1:5" ht="12.75">
      <c r="A13" t="s">
        <v>59</v>
      </c>
      <c r="E13" s="39" t="s">
        <v>5</v>
      </c>
    </row>
    <row r="14" spans="1:16" ht="25.5">
      <c r="A14" t="s">
        <v>50</v>
      </c>
      <c s="34" t="s">
        <v>28</v>
      </c>
      <c s="34" t="s">
        <v>6383</v>
      </c>
      <c s="35" t="s">
        <v>62</v>
      </c>
      <c s="6" t="s">
        <v>6386</v>
      </c>
      <c s="36" t="s">
        <v>1327</v>
      </c>
      <c s="37">
        <v>10</v>
      </c>
      <c s="36">
        <v>0</v>
      </c>
      <c s="36">
        <f>ROUND(G14*H14,6)</f>
      </c>
      <c r="L14" s="38">
        <v>0</v>
      </c>
      <c s="32">
        <f>ROUND(ROUND(L14,2)*ROUND(G14,3),2)</f>
      </c>
      <c s="36" t="s">
        <v>55</v>
      </c>
      <c>
        <f>(M14*21)/100</f>
      </c>
      <c t="s">
        <v>28</v>
      </c>
    </row>
    <row r="15" spans="1:5" ht="25.5">
      <c r="A15" s="35" t="s">
        <v>56</v>
      </c>
      <c r="E15" s="39" t="s">
        <v>6386</v>
      </c>
    </row>
    <row r="16" spans="1:5" ht="25.5">
      <c r="A16" s="35" t="s">
        <v>57</v>
      </c>
      <c r="E16" s="42" t="s">
        <v>6385</v>
      </c>
    </row>
    <row r="17" spans="1:5" ht="12.75">
      <c r="A17" t="s">
        <v>59</v>
      </c>
      <c r="E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1448</v>
      </c>
      <c s="41">
        <f>Rekapitulace!C18</f>
      </c>
      <c s="20" t="s">
        <v>0</v>
      </c>
      <c t="s">
        <v>23</v>
      </c>
      <c t="s">
        <v>28</v>
      </c>
    </row>
    <row r="4" spans="1:16" ht="32" customHeight="1">
      <c r="A4" s="24" t="s">
        <v>20</v>
      </c>
      <c s="25" t="s">
        <v>29</v>
      </c>
      <c s="27" t="s">
        <v>1448</v>
      </c>
      <c r="E4" s="26" t="s">
        <v>1449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COUNTIFS(L8:L82,"=0",A8:A82,"P")+COUNTIFS(L8:L82,"",A8:A82,"P")+SUM(Q8:Q82)</f>
      </c>
    </row>
    <row r="8" spans="1:13" ht="12.75">
      <c r="A8" t="s">
        <v>45</v>
      </c>
      <c r="C8" s="28" t="s">
        <v>6389</v>
      </c>
      <c r="E8" s="30" t="s">
        <v>6388</v>
      </c>
      <c r="J8" s="29">
        <f>0+J9</f>
      </c>
      <c s="29">
        <f>0+K9</f>
      </c>
      <c s="29">
        <f>0+L9</f>
      </c>
      <c s="29">
        <f>0+M9</f>
      </c>
    </row>
    <row r="9" spans="1:13" ht="12.75">
      <c r="A9" t="s">
        <v>47</v>
      </c>
      <c r="C9" s="31" t="s">
        <v>2957</v>
      </c>
      <c r="E9" s="33" t="s">
        <v>6390</v>
      </c>
      <c r="J9" s="32">
        <f>0</f>
      </c>
      <c s="32">
        <f>0</f>
      </c>
      <c s="32">
        <f>0+L10+L14+L18+L22+L26+L30+L34+L38+L42+L46+L50+L54+L58+L62+L66+L70+L74+L78+L82</f>
      </c>
      <c s="32">
        <f>0+M10+M14+M18+M22+M26+M30+M34+M38+M42+M46+M50+M54+M58+M62+M66+M70+M74+M78+M82</f>
      </c>
    </row>
    <row r="10" spans="1:16" ht="25.5">
      <c r="A10" t="s">
        <v>50</v>
      </c>
      <c s="34" t="s">
        <v>62</v>
      </c>
      <c s="34" t="s">
        <v>6391</v>
      </c>
      <c s="35" t="s">
        <v>5</v>
      </c>
      <c s="6" t="s">
        <v>6392</v>
      </c>
      <c s="36" t="s">
        <v>1327</v>
      </c>
      <c s="37">
        <v>2</v>
      </c>
      <c s="36">
        <v>0</v>
      </c>
      <c s="36">
        <f>ROUND(G10*H10,6)</f>
      </c>
      <c r="L10" s="38">
        <v>0</v>
      </c>
      <c s="32">
        <f>ROUND(ROUND(L10,2)*ROUND(G10,3),2)</f>
      </c>
      <c s="36" t="s">
        <v>2117</v>
      </c>
      <c>
        <f>(M10*21)/100</f>
      </c>
      <c t="s">
        <v>28</v>
      </c>
    </row>
    <row r="11" spans="1:5" ht="25.5">
      <c r="A11" s="35" t="s">
        <v>56</v>
      </c>
      <c r="E11" s="39" t="s">
        <v>6392</v>
      </c>
    </row>
    <row r="12" spans="1:5" ht="25.5">
      <c r="A12" s="35" t="s">
        <v>57</v>
      </c>
      <c r="E12" s="42" t="s">
        <v>6393</v>
      </c>
    </row>
    <row r="13" spans="1:5" ht="12.75">
      <c r="A13" t="s">
        <v>59</v>
      </c>
      <c r="E13" s="39" t="s">
        <v>5</v>
      </c>
    </row>
    <row r="14" spans="1:16" ht="25.5">
      <c r="A14" t="s">
        <v>50</v>
      </c>
      <c s="34" t="s">
        <v>28</v>
      </c>
      <c s="34" t="s">
        <v>6394</v>
      </c>
      <c s="35" t="s">
        <v>5</v>
      </c>
      <c s="6" t="s">
        <v>6395</v>
      </c>
      <c s="36" t="s">
        <v>1327</v>
      </c>
      <c s="37">
        <v>9</v>
      </c>
      <c s="36">
        <v>0</v>
      </c>
      <c s="36">
        <f>ROUND(G14*H14,6)</f>
      </c>
      <c r="L14" s="38">
        <v>0</v>
      </c>
      <c s="32">
        <f>ROUND(ROUND(L14,2)*ROUND(G14,3),2)</f>
      </c>
      <c s="36" t="s">
        <v>2117</v>
      </c>
      <c>
        <f>(M14*21)/100</f>
      </c>
      <c t="s">
        <v>28</v>
      </c>
    </row>
    <row r="15" spans="1:5" ht="25.5">
      <c r="A15" s="35" t="s">
        <v>56</v>
      </c>
      <c r="E15" s="39" t="s">
        <v>6395</v>
      </c>
    </row>
    <row r="16" spans="1:5" ht="25.5">
      <c r="A16" s="35" t="s">
        <v>57</v>
      </c>
      <c r="E16" s="42" t="s">
        <v>6396</v>
      </c>
    </row>
    <row r="17" spans="1:5" ht="12.75">
      <c r="A17" t="s">
        <v>59</v>
      </c>
      <c r="E17" s="39" t="s">
        <v>5</v>
      </c>
    </row>
    <row r="18" spans="1:16" ht="25.5">
      <c r="A18" t="s">
        <v>50</v>
      </c>
      <c s="34" t="s">
        <v>26</v>
      </c>
      <c s="34" t="s">
        <v>6397</v>
      </c>
      <c s="35" t="s">
        <v>5</v>
      </c>
      <c s="6" t="s">
        <v>6398</v>
      </c>
      <c s="36" t="s">
        <v>1327</v>
      </c>
      <c s="37">
        <v>4</v>
      </c>
      <c s="36">
        <v>0</v>
      </c>
      <c s="36">
        <f>ROUND(G18*H18,6)</f>
      </c>
      <c r="L18" s="38">
        <v>0</v>
      </c>
      <c s="32">
        <f>ROUND(ROUND(L18,2)*ROUND(G18,3),2)</f>
      </c>
      <c s="36" t="s">
        <v>2117</v>
      </c>
      <c>
        <f>(M18*21)/100</f>
      </c>
      <c t="s">
        <v>28</v>
      </c>
    </row>
    <row r="19" spans="1:5" ht="25.5">
      <c r="A19" s="35" t="s">
        <v>56</v>
      </c>
      <c r="E19" s="39" t="s">
        <v>6398</v>
      </c>
    </row>
    <row r="20" spans="1:5" ht="25.5">
      <c r="A20" s="35" t="s">
        <v>57</v>
      </c>
      <c r="E20" s="42" t="s">
        <v>6399</v>
      </c>
    </row>
    <row r="21" spans="1:5" ht="12.75">
      <c r="A21" t="s">
        <v>59</v>
      </c>
      <c r="E21" s="39" t="s">
        <v>5</v>
      </c>
    </row>
    <row r="22" spans="1:16" ht="25.5">
      <c r="A22" t="s">
        <v>50</v>
      </c>
      <c s="34" t="s">
        <v>78</v>
      </c>
      <c s="34" t="s">
        <v>6400</v>
      </c>
      <c s="35" t="s">
        <v>5</v>
      </c>
      <c s="6" t="s">
        <v>6401</v>
      </c>
      <c s="36" t="s">
        <v>1327</v>
      </c>
      <c s="37">
        <v>2</v>
      </c>
      <c s="36">
        <v>0</v>
      </c>
      <c s="36">
        <f>ROUND(G22*H22,6)</f>
      </c>
      <c r="L22" s="38">
        <v>0</v>
      </c>
      <c s="32">
        <f>ROUND(ROUND(L22,2)*ROUND(G22,3),2)</f>
      </c>
      <c s="36" t="s">
        <v>2117</v>
      </c>
      <c>
        <f>(M22*21)/100</f>
      </c>
      <c t="s">
        <v>28</v>
      </c>
    </row>
    <row r="23" spans="1:5" ht="25.5">
      <c r="A23" s="35" t="s">
        <v>56</v>
      </c>
      <c r="E23" s="39" t="s">
        <v>6401</v>
      </c>
    </row>
    <row r="24" spans="1:5" ht="25.5">
      <c r="A24" s="35" t="s">
        <v>57</v>
      </c>
      <c r="E24" s="42" t="s">
        <v>6393</v>
      </c>
    </row>
    <row r="25" spans="1:5" ht="12.75">
      <c r="A25" t="s">
        <v>59</v>
      </c>
      <c r="E25" s="39" t="s">
        <v>5</v>
      </c>
    </row>
    <row r="26" spans="1:16" ht="25.5">
      <c r="A26" t="s">
        <v>50</v>
      </c>
      <c s="34" t="s">
        <v>83</v>
      </c>
      <c s="34" t="s">
        <v>6402</v>
      </c>
      <c s="35" t="s">
        <v>5</v>
      </c>
      <c s="6" t="s">
        <v>6403</v>
      </c>
      <c s="36" t="s">
        <v>1327</v>
      </c>
      <c s="37">
        <v>6</v>
      </c>
      <c s="36">
        <v>0</v>
      </c>
      <c s="36">
        <f>ROUND(G26*H26,6)</f>
      </c>
      <c r="L26" s="38">
        <v>0</v>
      </c>
      <c s="32">
        <f>ROUND(ROUND(L26,2)*ROUND(G26,3),2)</f>
      </c>
      <c s="36" t="s">
        <v>2117</v>
      </c>
      <c>
        <f>(M26*21)/100</f>
      </c>
      <c t="s">
        <v>28</v>
      </c>
    </row>
    <row r="27" spans="1:5" ht="25.5">
      <c r="A27" s="35" t="s">
        <v>56</v>
      </c>
      <c r="E27" s="39" t="s">
        <v>6403</v>
      </c>
    </row>
    <row r="28" spans="1:5" ht="25.5">
      <c r="A28" s="35" t="s">
        <v>57</v>
      </c>
      <c r="E28" s="42" t="s">
        <v>6404</v>
      </c>
    </row>
    <row r="29" spans="1:5" ht="12.75">
      <c r="A29" t="s">
        <v>59</v>
      </c>
      <c r="E29" s="39" t="s">
        <v>5</v>
      </c>
    </row>
    <row r="30" spans="1:16" ht="25.5">
      <c r="A30" t="s">
        <v>50</v>
      </c>
      <c s="34" t="s">
        <v>27</v>
      </c>
      <c s="34" t="s">
        <v>6405</v>
      </c>
      <c s="35" t="s">
        <v>5</v>
      </c>
      <c s="6" t="s">
        <v>6406</v>
      </c>
      <c s="36" t="s">
        <v>1327</v>
      </c>
      <c s="37">
        <v>6</v>
      </c>
      <c s="36">
        <v>0</v>
      </c>
      <c s="36">
        <f>ROUND(G30*H30,6)</f>
      </c>
      <c r="L30" s="38">
        <v>0</v>
      </c>
      <c s="32">
        <f>ROUND(ROUND(L30,2)*ROUND(G30,3),2)</f>
      </c>
      <c s="36" t="s">
        <v>2117</v>
      </c>
      <c>
        <f>(M30*21)/100</f>
      </c>
      <c t="s">
        <v>28</v>
      </c>
    </row>
    <row r="31" spans="1:5" ht="25.5">
      <c r="A31" s="35" t="s">
        <v>56</v>
      </c>
      <c r="E31" s="39" t="s">
        <v>6406</v>
      </c>
    </row>
    <row r="32" spans="1:5" ht="25.5">
      <c r="A32" s="35" t="s">
        <v>57</v>
      </c>
      <c r="E32" s="42" t="s">
        <v>6404</v>
      </c>
    </row>
    <row r="33" spans="1:5" ht="12.75">
      <c r="A33" t="s">
        <v>59</v>
      </c>
      <c r="E33" s="39" t="s">
        <v>5</v>
      </c>
    </row>
    <row r="34" spans="1:16" ht="25.5">
      <c r="A34" t="s">
        <v>50</v>
      </c>
      <c s="34" t="s">
        <v>92</v>
      </c>
      <c s="34" t="s">
        <v>6407</v>
      </c>
      <c s="35" t="s">
        <v>5</v>
      </c>
      <c s="6" t="s">
        <v>6408</v>
      </c>
      <c s="36" t="s">
        <v>1327</v>
      </c>
      <c s="37">
        <v>6</v>
      </c>
      <c s="36">
        <v>0</v>
      </c>
      <c s="36">
        <f>ROUND(G34*H34,6)</f>
      </c>
      <c r="L34" s="38">
        <v>0</v>
      </c>
      <c s="32">
        <f>ROUND(ROUND(L34,2)*ROUND(G34,3),2)</f>
      </c>
      <c s="36" t="s">
        <v>2117</v>
      </c>
      <c>
        <f>(M34*21)/100</f>
      </c>
      <c t="s">
        <v>28</v>
      </c>
    </row>
    <row r="35" spans="1:5" ht="25.5">
      <c r="A35" s="35" t="s">
        <v>56</v>
      </c>
      <c r="E35" s="39" t="s">
        <v>6408</v>
      </c>
    </row>
    <row r="36" spans="1:5" ht="25.5">
      <c r="A36" s="35" t="s">
        <v>57</v>
      </c>
      <c r="E36" s="42" t="s">
        <v>6404</v>
      </c>
    </row>
    <row r="37" spans="1:5" ht="12.75">
      <c r="A37" t="s">
        <v>59</v>
      </c>
      <c r="E37" s="39" t="s">
        <v>5</v>
      </c>
    </row>
    <row r="38" spans="1:16" ht="25.5">
      <c r="A38" t="s">
        <v>50</v>
      </c>
      <c s="34" t="s">
        <v>48</v>
      </c>
      <c s="34" t="s">
        <v>6409</v>
      </c>
      <c s="35" t="s">
        <v>5</v>
      </c>
      <c s="6" t="s">
        <v>6410</v>
      </c>
      <c s="36" t="s">
        <v>1327</v>
      </c>
      <c s="37">
        <v>6</v>
      </c>
      <c s="36">
        <v>0</v>
      </c>
      <c s="36">
        <f>ROUND(G38*H38,6)</f>
      </c>
      <c r="L38" s="38">
        <v>0</v>
      </c>
      <c s="32">
        <f>ROUND(ROUND(L38,2)*ROUND(G38,3),2)</f>
      </c>
      <c s="36" t="s">
        <v>2117</v>
      </c>
      <c>
        <f>(M38*21)/100</f>
      </c>
      <c t="s">
        <v>28</v>
      </c>
    </row>
    <row r="39" spans="1:5" ht="25.5">
      <c r="A39" s="35" t="s">
        <v>56</v>
      </c>
      <c r="E39" s="39" t="s">
        <v>6410</v>
      </c>
    </row>
    <row r="40" spans="1:5" ht="25.5">
      <c r="A40" s="35" t="s">
        <v>57</v>
      </c>
      <c r="E40" s="42" t="s">
        <v>6404</v>
      </c>
    </row>
    <row r="41" spans="1:5" ht="12.75">
      <c r="A41" t="s">
        <v>59</v>
      </c>
      <c r="E41" s="39" t="s">
        <v>5</v>
      </c>
    </row>
    <row r="42" spans="1:16" ht="25.5">
      <c r="A42" t="s">
        <v>50</v>
      </c>
      <c s="34" t="s">
        <v>107</v>
      </c>
      <c s="34" t="s">
        <v>6411</v>
      </c>
      <c s="35" t="s">
        <v>5</v>
      </c>
      <c s="6" t="s">
        <v>6412</v>
      </c>
      <c s="36" t="s">
        <v>1327</v>
      </c>
      <c s="37">
        <v>3</v>
      </c>
      <c s="36">
        <v>0</v>
      </c>
      <c s="36">
        <f>ROUND(G42*H42,6)</f>
      </c>
      <c r="L42" s="38">
        <v>0</v>
      </c>
      <c s="32">
        <f>ROUND(ROUND(L42,2)*ROUND(G42,3),2)</f>
      </c>
      <c s="36" t="s">
        <v>2117</v>
      </c>
      <c>
        <f>(M42*21)/100</f>
      </c>
      <c t="s">
        <v>28</v>
      </c>
    </row>
    <row r="43" spans="1:5" ht="25.5">
      <c r="A43" s="35" t="s">
        <v>56</v>
      </c>
      <c r="E43" s="39" t="s">
        <v>6412</v>
      </c>
    </row>
    <row r="44" spans="1:5" ht="25.5">
      <c r="A44" s="35" t="s">
        <v>57</v>
      </c>
      <c r="E44" s="42" t="s">
        <v>6413</v>
      </c>
    </row>
    <row r="45" spans="1:5" ht="12.75">
      <c r="A45" t="s">
        <v>59</v>
      </c>
      <c r="E45" s="39" t="s">
        <v>5</v>
      </c>
    </row>
    <row r="46" spans="1:16" ht="25.5">
      <c r="A46" t="s">
        <v>50</v>
      </c>
      <c s="34" t="s">
        <v>113</v>
      </c>
      <c s="34" t="s">
        <v>6414</v>
      </c>
      <c s="35" t="s">
        <v>5</v>
      </c>
      <c s="6" t="s">
        <v>6415</v>
      </c>
      <c s="36" t="s">
        <v>1327</v>
      </c>
      <c s="37">
        <v>2</v>
      </c>
      <c s="36">
        <v>0</v>
      </c>
      <c s="36">
        <f>ROUND(G46*H46,6)</f>
      </c>
      <c r="L46" s="38">
        <v>0</v>
      </c>
      <c s="32">
        <f>ROUND(ROUND(L46,2)*ROUND(G46,3),2)</f>
      </c>
      <c s="36" t="s">
        <v>2117</v>
      </c>
      <c>
        <f>(M46*21)/100</f>
      </c>
      <c t="s">
        <v>28</v>
      </c>
    </row>
    <row r="47" spans="1:5" ht="25.5">
      <c r="A47" s="35" t="s">
        <v>56</v>
      </c>
      <c r="E47" s="39" t="s">
        <v>6415</v>
      </c>
    </row>
    <row r="48" spans="1:5" ht="25.5">
      <c r="A48" s="35" t="s">
        <v>57</v>
      </c>
      <c r="E48" s="42" t="s">
        <v>6393</v>
      </c>
    </row>
    <row r="49" spans="1:5" ht="12.75">
      <c r="A49" t="s">
        <v>59</v>
      </c>
      <c r="E49" s="39" t="s">
        <v>5</v>
      </c>
    </row>
    <row r="50" spans="1:16" ht="25.5">
      <c r="A50" t="s">
        <v>50</v>
      </c>
      <c s="34" t="s">
        <v>117</v>
      </c>
      <c s="34" t="s">
        <v>6416</v>
      </c>
      <c s="35" t="s">
        <v>5</v>
      </c>
      <c s="6" t="s">
        <v>6417</v>
      </c>
      <c s="36" t="s">
        <v>1327</v>
      </c>
      <c s="37">
        <v>3</v>
      </c>
      <c s="36">
        <v>0</v>
      </c>
      <c s="36">
        <f>ROUND(G50*H50,6)</f>
      </c>
      <c r="L50" s="38">
        <v>0</v>
      </c>
      <c s="32">
        <f>ROUND(ROUND(L50,2)*ROUND(G50,3),2)</f>
      </c>
      <c s="36" t="s">
        <v>2117</v>
      </c>
      <c>
        <f>(M50*21)/100</f>
      </c>
      <c t="s">
        <v>28</v>
      </c>
    </row>
    <row r="51" spans="1:5" ht="25.5">
      <c r="A51" s="35" t="s">
        <v>56</v>
      </c>
      <c r="E51" s="39" t="s">
        <v>6417</v>
      </c>
    </row>
    <row r="52" spans="1:5" ht="25.5">
      <c r="A52" s="35" t="s">
        <v>57</v>
      </c>
      <c r="E52" s="42" t="s">
        <v>6413</v>
      </c>
    </row>
    <row r="53" spans="1:5" ht="12.75">
      <c r="A53" t="s">
        <v>59</v>
      </c>
      <c r="E53" s="39" t="s">
        <v>5</v>
      </c>
    </row>
    <row r="54" spans="1:16" ht="25.5">
      <c r="A54" t="s">
        <v>50</v>
      </c>
      <c s="34" t="s">
        <v>121</v>
      </c>
      <c s="34" t="s">
        <v>6418</v>
      </c>
      <c s="35" t="s">
        <v>5</v>
      </c>
      <c s="6" t="s">
        <v>6419</v>
      </c>
      <c s="36" t="s">
        <v>1327</v>
      </c>
      <c s="37">
        <v>4</v>
      </c>
      <c s="36">
        <v>0</v>
      </c>
      <c s="36">
        <f>ROUND(G54*H54,6)</f>
      </c>
      <c r="L54" s="38">
        <v>0</v>
      </c>
      <c s="32">
        <f>ROUND(ROUND(L54,2)*ROUND(G54,3),2)</f>
      </c>
      <c s="36" t="s">
        <v>2117</v>
      </c>
      <c>
        <f>(M54*21)/100</f>
      </c>
      <c t="s">
        <v>28</v>
      </c>
    </row>
    <row r="55" spans="1:5" ht="25.5">
      <c r="A55" s="35" t="s">
        <v>56</v>
      </c>
      <c r="E55" s="39" t="s">
        <v>6419</v>
      </c>
    </row>
    <row r="56" spans="1:5" ht="25.5">
      <c r="A56" s="35" t="s">
        <v>57</v>
      </c>
      <c r="E56" s="42" t="s">
        <v>6399</v>
      </c>
    </row>
    <row r="57" spans="1:5" ht="12.75">
      <c r="A57" t="s">
        <v>59</v>
      </c>
      <c r="E57" s="39" t="s">
        <v>5</v>
      </c>
    </row>
    <row r="58" spans="1:16" ht="25.5">
      <c r="A58" t="s">
        <v>50</v>
      </c>
      <c s="34" t="s">
        <v>125</v>
      </c>
      <c s="34" t="s">
        <v>6420</v>
      </c>
      <c s="35" t="s">
        <v>5</v>
      </c>
      <c s="6" t="s">
        <v>6421</v>
      </c>
      <c s="36" t="s">
        <v>1327</v>
      </c>
      <c s="37">
        <v>4</v>
      </c>
      <c s="36">
        <v>0</v>
      </c>
      <c s="36">
        <f>ROUND(G58*H58,6)</f>
      </c>
      <c r="L58" s="38">
        <v>0</v>
      </c>
      <c s="32">
        <f>ROUND(ROUND(L58,2)*ROUND(G58,3),2)</f>
      </c>
      <c s="36" t="s">
        <v>2117</v>
      </c>
      <c>
        <f>(M58*21)/100</f>
      </c>
      <c t="s">
        <v>28</v>
      </c>
    </row>
    <row r="59" spans="1:5" ht="25.5">
      <c r="A59" s="35" t="s">
        <v>56</v>
      </c>
      <c r="E59" s="39" t="s">
        <v>6421</v>
      </c>
    </row>
    <row r="60" spans="1:5" ht="25.5">
      <c r="A60" s="35" t="s">
        <v>57</v>
      </c>
      <c r="E60" s="42" t="s">
        <v>6399</v>
      </c>
    </row>
    <row r="61" spans="1:5" ht="12.75">
      <c r="A61" t="s">
        <v>59</v>
      </c>
      <c r="E61" s="39" t="s">
        <v>5</v>
      </c>
    </row>
    <row r="62" spans="1:16" ht="25.5">
      <c r="A62" t="s">
        <v>50</v>
      </c>
      <c s="34" t="s">
        <v>130</v>
      </c>
      <c s="34" t="s">
        <v>6422</v>
      </c>
      <c s="35" t="s">
        <v>5</v>
      </c>
      <c s="6" t="s">
        <v>6423</v>
      </c>
      <c s="36" t="s">
        <v>1327</v>
      </c>
      <c s="37">
        <v>1</v>
      </c>
      <c s="36">
        <v>0</v>
      </c>
      <c s="36">
        <f>ROUND(G62*H62,6)</f>
      </c>
      <c r="L62" s="38">
        <v>0</v>
      </c>
      <c s="32">
        <f>ROUND(ROUND(L62,2)*ROUND(G62,3),2)</f>
      </c>
      <c s="36" t="s">
        <v>2117</v>
      </c>
      <c>
        <f>(M62*21)/100</f>
      </c>
      <c t="s">
        <v>28</v>
      </c>
    </row>
    <row r="63" spans="1:5" ht="25.5">
      <c r="A63" s="35" t="s">
        <v>56</v>
      </c>
      <c r="E63" s="39" t="s">
        <v>6423</v>
      </c>
    </row>
    <row r="64" spans="1:5" ht="25.5">
      <c r="A64" s="35" t="s">
        <v>57</v>
      </c>
      <c r="E64" s="42" t="s">
        <v>6424</v>
      </c>
    </row>
    <row r="65" spans="1:5" ht="12.75">
      <c r="A65" t="s">
        <v>59</v>
      </c>
      <c r="E65" s="39" t="s">
        <v>5</v>
      </c>
    </row>
    <row r="66" spans="1:16" ht="25.5">
      <c r="A66" t="s">
        <v>50</v>
      </c>
      <c s="34" t="s">
        <v>134</v>
      </c>
      <c s="34" t="s">
        <v>6425</v>
      </c>
      <c s="35" t="s">
        <v>5</v>
      </c>
      <c s="6" t="s">
        <v>6426</v>
      </c>
      <c s="36" t="s">
        <v>1327</v>
      </c>
      <c s="37">
        <v>1</v>
      </c>
      <c s="36">
        <v>0</v>
      </c>
      <c s="36">
        <f>ROUND(G66*H66,6)</f>
      </c>
      <c r="L66" s="38">
        <v>0</v>
      </c>
      <c s="32">
        <f>ROUND(ROUND(L66,2)*ROUND(G66,3),2)</f>
      </c>
      <c s="36" t="s">
        <v>2117</v>
      </c>
      <c>
        <f>(M66*21)/100</f>
      </c>
      <c t="s">
        <v>28</v>
      </c>
    </row>
    <row r="67" spans="1:5" ht="25.5">
      <c r="A67" s="35" t="s">
        <v>56</v>
      </c>
      <c r="E67" s="39" t="s">
        <v>6426</v>
      </c>
    </row>
    <row r="68" spans="1:5" ht="25.5">
      <c r="A68" s="35" t="s">
        <v>57</v>
      </c>
      <c r="E68" s="42" t="s">
        <v>6424</v>
      </c>
    </row>
    <row r="69" spans="1:5" ht="12.75">
      <c r="A69" t="s">
        <v>59</v>
      </c>
      <c r="E69" s="39" t="s">
        <v>5</v>
      </c>
    </row>
    <row r="70" spans="1:16" ht="25.5">
      <c r="A70" t="s">
        <v>50</v>
      </c>
      <c s="34" t="s">
        <v>137</v>
      </c>
      <c s="34" t="s">
        <v>6427</v>
      </c>
      <c s="35" t="s">
        <v>5</v>
      </c>
      <c s="6" t="s">
        <v>6428</v>
      </c>
      <c s="36" t="s">
        <v>1327</v>
      </c>
      <c s="37">
        <v>1</v>
      </c>
      <c s="36">
        <v>0</v>
      </c>
      <c s="36">
        <f>ROUND(G70*H70,6)</f>
      </c>
      <c r="L70" s="38">
        <v>0</v>
      </c>
      <c s="32">
        <f>ROUND(ROUND(L70,2)*ROUND(G70,3),2)</f>
      </c>
      <c s="36" t="s">
        <v>2117</v>
      </c>
      <c>
        <f>(M70*21)/100</f>
      </c>
      <c t="s">
        <v>28</v>
      </c>
    </row>
    <row r="71" spans="1:5" ht="25.5">
      <c r="A71" s="35" t="s">
        <v>56</v>
      </c>
      <c r="E71" s="39" t="s">
        <v>6428</v>
      </c>
    </row>
    <row r="72" spans="1:5" ht="25.5">
      <c r="A72" s="35" t="s">
        <v>57</v>
      </c>
      <c r="E72" s="42" t="s">
        <v>6424</v>
      </c>
    </row>
    <row r="73" spans="1:5" ht="12.75">
      <c r="A73" t="s">
        <v>59</v>
      </c>
      <c r="E73" s="39" t="s">
        <v>5</v>
      </c>
    </row>
    <row r="74" spans="1:16" ht="25.5">
      <c r="A74" t="s">
        <v>50</v>
      </c>
      <c s="34" t="s">
        <v>140</v>
      </c>
      <c s="34" t="s">
        <v>6429</v>
      </c>
      <c s="35" t="s">
        <v>5</v>
      </c>
      <c s="6" t="s">
        <v>6430</v>
      </c>
      <c s="36" t="s">
        <v>1327</v>
      </c>
      <c s="37">
        <v>1</v>
      </c>
      <c s="36">
        <v>0</v>
      </c>
      <c s="36">
        <f>ROUND(G74*H74,6)</f>
      </c>
      <c r="L74" s="38">
        <v>0</v>
      </c>
      <c s="32">
        <f>ROUND(ROUND(L74,2)*ROUND(G74,3),2)</f>
      </c>
      <c s="36" t="s">
        <v>2117</v>
      </c>
      <c>
        <f>(M74*21)/100</f>
      </c>
      <c t="s">
        <v>28</v>
      </c>
    </row>
    <row r="75" spans="1:5" ht="25.5">
      <c r="A75" s="35" t="s">
        <v>56</v>
      </c>
      <c r="E75" s="39" t="s">
        <v>6430</v>
      </c>
    </row>
    <row r="76" spans="1:5" ht="25.5">
      <c r="A76" s="35" t="s">
        <v>57</v>
      </c>
      <c r="E76" s="42" t="s">
        <v>6424</v>
      </c>
    </row>
    <row r="77" spans="1:5" ht="12.75">
      <c r="A77" t="s">
        <v>59</v>
      </c>
      <c r="E77" s="39" t="s">
        <v>5</v>
      </c>
    </row>
    <row r="78" spans="1:16" ht="25.5">
      <c r="A78" t="s">
        <v>50</v>
      </c>
      <c s="34" t="s">
        <v>143</v>
      </c>
      <c s="34" t="s">
        <v>6431</v>
      </c>
      <c s="35" t="s">
        <v>5</v>
      </c>
      <c s="6" t="s">
        <v>6432</v>
      </c>
      <c s="36" t="s">
        <v>1327</v>
      </c>
      <c s="37">
        <v>1</v>
      </c>
      <c s="36">
        <v>0</v>
      </c>
      <c s="36">
        <f>ROUND(G78*H78,6)</f>
      </c>
      <c r="L78" s="38">
        <v>0</v>
      </c>
      <c s="32">
        <f>ROUND(ROUND(L78,2)*ROUND(G78,3),2)</f>
      </c>
      <c s="36" t="s">
        <v>2117</v>
      </c>
      <c>
        <f>(M78*21)/100</f>
      </c>
      <c t="s">
        <v>28</v>
      </c>
    </row>
    <row r="79" spans="1:5" ht="25.5">
      <c r="A79" s="35" t="s">
        <v>56</v>
      </c>
      <c r="E79" s="39" t="s">
        <v>6432</v>
      </c>
    </row>
    <row r="80" spans="1:5" ht="25.5">
      <c r="A80" s="35" t="s">
        <v>57</v>
      </c>
      <c r="E80" s="42" t="s">
        <v>6424</v>
      </c>
    </row>
    <row r="81" spans="1:5" ht="12.75">
      <c r="A81" t="s">
        <v>59</v>
      </c>
      <c r="E81" s="39" t="s">
        <v>5</v>
      </c>
    </row>
    <row r="82" spans="1:16" ht="25.5">
      <c r="A82" t="s">
        <v>50</v>
      </c>
      <c s="34" t="s">
        <v>146</v>
      </c>
      <c s="34" t="s">
        <v>6433</v>
      </c>
      <c s="35" t="s">
        <v>5</v>
      </c>
      <c s="6" t="s">
        <v>6434</v>
      </c>
      <c s="36" t="s">
        <v>1327</v>
      </c>
      <c s="37">
        <v>1</v>
      </c>
      <c s="36">
        <v>0</v>
      </c>
      <c s="36">
        <f>ROUND(G82*H82,6)</f>
      </c>
      <c r="L82" s="38">
        <v>0</v>
      </c>
      <c s="32">
        <f>ROUND(ROUND(L82,2)*ROUND(G82,3),2)</f>
      </c>
      <c s="36" t="s">
        <v>2117</v>
      </c>
      <c>
        <f>(M82*21)/100</f>
      </c>
      <c t="s">
        <v>28</v>
      </c>
    </row>
    <row r="83" spans="1:5" ht="25.5">
      <c r="A83" s="35" t="s">
        <v>56</v>
      </c>
      <c r="E83" s="39" t="s">
        <v>6434</v>
      </c>
    </row>
    <row r="84" spans="1:5" ht="25.5">
      <c r="A84" s="35" t="s">
        <v>57</v>
      </c>
      <c r="E84" s="42" t="s">
        <v>6424</v>
      </c>
    </row>
    <row r="85" spans="1:5" ht="12.75">
      <c r="A85" t="s">
        <v>59</v>
      </c>
      <c r="E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1448</v>
      </c>
      <c s="41">
        <f>Rekapitulace!C18</f>
      </c>
      <c s="20" t="s">
        <v>0</v>
      </c>
      <c t="s">
        <v>23</v>
      </c>
      <c t="s">
        <v>28</v>
      </c>
    </row>
    <row r="4" spans="1:16" ht="32" customHeight="1">
      <c r="A4" s="24" t="s">
        <v>20</v>
      </c>
      <c s="25" t="s">
        <v>29</v>
      </c>
      <c s="27" t="s">
        <v>1448</v>
      </c>
      <c r="E4" s="26" t="s">
        <v>1449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6437</v>
      </c>
      <c r="E8" s="30" t="s">
        <v>6436</v>
      </c>
      <c r="J8" s="29">
        <f>0+J9</f>
      </c>
      <c s="29">
        <f>0+K9</f>
      </c>
      <c s="29">
        <f>0+L9</f>
      </c>
      <c s="29">
        <f>0+M9</f>
      </c>
    </row>
    <row r="9" spans="1:13" ht="12.75">
      <c r="A9" t="s">
        <v>47</v>
      </c>
      <c r="C9" s="31" t="s">
        <v>2130</v>
      </c>
      <c r="E9" s="33" t="s">
        <v>2131</v>
      </c>
      <c r="J9" s="32">
        <f>0</f>
      </c>
      <c s="32">
        <f>0</f>
      </c>
      <c s="32">
        <f>0+L10+L14+L18+L22+L26+L30+L34+L38+L42+L46</f>
      </c>
      <c s="32">
        <f>0+M10+M14+M18+M22+M26+M30+M34+M38+M42+M46</f>
      </c>
    </row>
    <row r="10" spans="1:16" ht="12.75">
      <c r="A10" t="s">
        <v>50</v>
      </c>
      <c s="34" t="s">
        <v>62</v>
      </c>
      <c s="34" t="s">
        <v>6438</v>
      </c>
      <c s="35" t="s">
        <v>5</v>
      </c>
      <c s="6" t="s">
        <v>6439</v>
      </c>
      <c s="36" t="s">
        <v>1327</v>
      </c>
      <c s="37">
        <v>12</v>
      </c>
      <c s="36">
        <v>0</v>
      </c>
      <c s="36">
        <f>ROUND(G10*H10,6)</f>
      </c>
      <c r="L10" s="38">
        <v>0</v>
      </c>
      <c s="32">
        <f>ROUND(ROUND(L10,2)*ROUND(G10,3),2)</f>
      </c>
      <c s="36" t="s">
        <v>2117</v>
      </c>
      <c>
        <f>(M10*21)/100</f>
      </c>
      <c t="s">
        <v>28</v>
      </c>
    </row>
    <row r="11" spans="1:5" ht="12.75">
      <c r="A11" s="35" t="s">
        <v>56</v>
      </c>
      <c r="E11" s="39" t="s">
        <v>6439</v>
      </c>
    </row>
    <row r="12" spans="1:5" ht="25.5">
      <c r="A12" s="35" t="s">
        <v>57</v>
      </c>
      <c r="E12" s="42" t="s">
        <v>6440</v>
      </c>
    </row>
    <row r="13" spans="1:5" ht="12.75">
      <c r="A13" t="s">
        <v>59</v>
      </c>
      <c r="E13" s="39" t="s">
        <v>5</v>
      </c>
    </row>
    <row r="14" spans="1:16" ht="12.75">
      <c r="A14" t="s">
        <v>50</v>
      </c>
      <c s="34" t="s">
        <v>28</v>
      </c>
      <c s="34" t="s">
        <v>6441</v>
      </c>
      <c s="35" t="s">
        <v>5</v>
      </c>
      <c s="6" t="s">
        <v>6442</v>
      </c>
      <c s="36" t="s">
        <v>1327</v>
      </c>
      <c s="37">
        <v>5</v>
      </c>
      <c s="36">
        <v>0</v>
      </c>
      <c s="36">
        <f>ROUND(G14*H14,6)</f>
      </c>
      <c r="L14" s="38">
        <v>0</v>
      </c>
      <c s="32">
        <f>ROUND(ROUND(L14,2)*ROUND(G14,3),2)</f>
      </c>
      <c s="36" t="s">
        <v>2117</v>
      </c>
      <c>
        <f>(M14*21)/100</f>
      </c>
      <c t="s">
        <v>28</v>
      </c>
    </row>
    <row r="15" spans="1:5" ht="12.75">
      <c r="A15" s="35" t="s">
        <v>56</v>
      </c>
      <c r="E15" s="39" t="s">
        <v>6442</v>
      </c>
    </row>
    <row r="16" spans="1:5" ht="25.5">
      <c r="A16" s="35" t="s">
        <v>57</v>
      </c>
      <c r="E16" s="42" t="s">
        <v>6443</v>
      </c>
    </row>
    <row r="17" spans="1:5" ht="12.75">
      <c r="A17" t="s">
        <v>59</v>
      </c>
      <c r="E17" s="39" t="s">
        <v>5</v>
      </c>
    </row>
    <row r="18" spans="1:16" ht="12.75">
      <c r="A18" t="s">
        <v>50</v>
      </c>
      <c s="34" t="s">
        <v>26</v>
      </c>
      <c s="34" t="s">
        <v>6444</v>
      </c>
      <c s="35" t="s">
        <v>5</v>
      </c>
      <c s="6" t="s">
        <v>6445</v>
      </c>
      <c s="36" t="s">
        <v>1327</v>
      </c>
      <c s="37">
        <v>4</v>
      </c>
      <c s="36">
        <v>0</v>
      </c>
      <c s="36">
        <f>ROUND(G18*H18,6)</f>
      </c>
      <c r="L18" s="38">
        <v>0</v>
      </c>
      <c s="32">
        <f>ROUND(ROUND(L18,2)*ROUND(G18,3),2)</f>
      </c>
      <c s="36" t="s">
        <v>2117</v>
      </c>
      <c>
        <f>(M18*21)/100</f>
      </c>
      <c t="s">
        <v>28</v>
      </c>
    </row>
    <row r="19" spans="1:5" ht="12.75">
      <c r="A19" s="35" t="s">
        <v>56</v>
      </c>
      <c r="E19" s="39" t="s">
        <v>6445</v>
      </c>
    </row>
    <row r="20" spans="1:5" ht="25.5">
      <c r="A20" s="35" t="s">
        <v>57</v>
      </c>
      <c r="E20" s="42" t="s">
        <v>6446</v>
      </c>
    </row>
    <row r="21" spans="1:5" ht="12.75">
      <c r="A21" t="s">
        <v>59</v>
      </c>
      <c r="E21" s="39" t="s">
        <v>5</v>
      </c>
    </row>
    <row r="22" spans="1:16" ht="25.5">
      <c r="A22" t="s">
        <v>50</v>
      </c>
      <c s="34" t="s">
        <v>78</v>
      </c>
      <c s="34" t="s">
        <v>6447</v>
      </c>
      <c s="35" t="s">
        <v>5</v>
      </c>
      <c s="6" t="s">
        <v>6448</v>
      </c>
      <c s="36" t="s">
        <v>1327</v>
      </c>
      <c s="37">
        <v>1</v>
      </c>
      <c s="36">
        <v>0</v>
      </c>
      <c s="36">
        <f>ROUND(G22*H22,6)</f>
      </c>
      <c r="L22" s="38">
        <v>0</v>
      </c>
      <c s="32">
        <f>ROUND(ROUND(L22,2)*ROUND(G22,3),2)</f>
      </c>
      <c s="36" t="s">
        <v>2117</v>
      </c>
      <c>
        <f>(M22*21)/100</f>
      </c>
      <c t="s">
        <v>28</v>
      </c>
    </row>
    <row r="23" spans="1:5" ht="25.5">
      <c r="A23" s="35" t="s">
        <v>56</v>
      </c>
      <c r="E23" s="39" t="s">
        <v>6448</v>
      </c>
    </row>
    <row r="24" spans="1:5" ht="25.5">
      <c r="A24" s="35" t="s">
        <v>57</v>
      </c>
      <c r="E24" s="42" t="s">
        <v>6449</v>
      </c>
    </row>
    <row r="25" spans="1:5" ht="12.75">
      <c r="A25" t="s">
        <v>59</v>
      </c>
      <c r="E25" s="39" t="s">
        <v>5</v>
      </c>
    </row>
    <row r="26" spans="1:16" ht="25.5">
      <c r="A26" t="s">
        <v>50</v>
      </c>
      <c s="34" t="s">
        <v>83</v>
      </c>
      <c s="34" t="s">
        <v>6450</v>
      </c>
      <c s="35" t="s">
        <v>5</v>
      </c>
      <c s="6" t="s">
        <v>6451</v>
      </c>
      <c s="36" t="s">
        <v>1327</v>
      </c>
      <c s="37">
        <v>1</v>
      </c>
      <c s="36">
        <v>0</v>
      </c>
      <c s="36">
        <f>ROUND(G26*H26,6)</f>
      </c>
      <c r="L26" s="38">
        <v>0</v>
      </c>
      <c s="32">
        <f>ROUND(ROUND(L26,2)*ROUND(G26,3),2)</f>
      </c>
      <c s="36" t="s">
        <v>2117</v>
      </c>
      <c>
        <f>(M26*21)/100</f>
      </c>
      <c t="s">
        <v>28</v>
      </c>
    </row>
    <row r="27" spans="1:5" ht="25.5">
      <c r="A27" s="35" t="s">
        <v>56</v>
      </c>
      <c r="E27" s="39" t="s">
        <v>6451</v>
      </c>
    </row>
    <row r="28" spans="1:5" ht="25.5">
      <c r="A28" s="35" t="s">
        <v>57</v>
      </c>
      <c r="E28" s="42" t="s">
        <v>6449</v>
      </c>
    </row>
    <row r="29" spans="1:5" ht="12.75">
      <c r="A29" t="s">
        <v>59</v>
      </c>
      <c r="E29" s="39" t="s">
        <v>5</v>
      </c>
    </row>
    <row r="30" spans="1:16" ht="25.5">
      <c r="A30" t="s">
        <v>50</v>
      </c>
      <c s="34" t="s">
        <v>27</v>
      </c>
      <c s="34" t="s">
        <v>6452</v>
      </c>
      <c s="35" t="s">
        <v>5</v>
      </c>
      <c s="6" t="s">
        <v>6453</v>
      </c>
      <c s="36" t="s">
        <v>1327</v>
      </c>
      <c s="37">
        <v>1</v>
      </c>
      <c s="36">
        <v>0</v>
      </c>
      <c s="36">
        <f>ROUND(G30*H30,6)</f>
      </c>
      <c r="L30" s="38">
        <v>0</v>
      </c>
      <c s="32">
        <f>ROUND(ROUND(L30,2)*ROUND(G30,3),2)</f>
      </c>
      <c s="36" t="s">
        <v>2117</v>
      </c>
      <c>
        <f>(M30*21)/100</f>
      </c>
      <c t="s">
        <v>28</v>
      </c>
    </row>
    <row r="31" spans="1:5" ht="25.5">
      <c r="A31" s="35" t="s">
        <v>56</v>
      </c>
      <c r="E31" s="39" t="s">
        <v>6453</v>
      </c>
    </row>
    <row r="32" spans="1:5" ht="25.5">
      <c r="A32" s="35" t="s">
        <v>57</v>
      </c>
      <c r="E32" s="42" t="s">
        <v>6449</v>
      </c>
    </row>
    <row r="33" spans="1:5" ht="12.75">
      <c r="A33" t="s">
        <v>59</v>
      </c>
      <c r="E33" s="39" t="s">
        <v>5</v>
      </c>
    </row>
    <row r="34" spans="1:16" ht="25.5">
      <c r="A34" t="s">
        <v>50</v>
      </c>
      <c s="34" t="s">
        <v>92</v>
      </c>
      <c s="34" t="s">
        <v>6454</v>
      </c>
      <c s="35" t="s">
        <v>5</v>
      </c>
      <c s="6" t="s">
        <v>6455</v>
      </c>
      <c s="36" t="s">
        <v>1327</v>
      </c>
      <c s="37">
        <v>1</v>
      </c>
      <c s="36">
        <v>0</v>
      </c>
      <c s="36">
        <f>ROUND(G34*H34,6)</f>
      </c>
      <c r="L34" s="38">
        <v>0</v>
      </c>
      <c s="32">
        <f>ROUND(ROUND(L34,2)*ROUND(G34,3),2)</f>
      </c>
      <c s="36" t="s">
        <v>2117</v>
      </c>
      <c>
        <f>(M34*21)/100</f>
      </c>
      <c t="s">
        <v>28</v>
      </c>
    </row>
    <row r="35" spans="1:5" ht="25.5">
      <c r="A35" s="35" t="s">
        <v>56</v>
      </c>
      <c r="E35" s="39" t="s">
        <v>6455</v>
      </c>
    </row>
    <row r="36" spans="1:5" ht="25.5">
      <c r="A36" s="35" t="s">
        <v>57</v>
      </c>
      <c r="E36" s="42" t="s">
        <v>6449</v>
      </c>
    </row>
    <row r="37" spans="1:5" ht="12.75">
      <c r="A37" t="s">
        <v>59</v>
      </c>
      <c r="E37" s="39" t="s">
        <v>5</v>
      </c>
    </row>
    <row r="38" spans="1:16" ht="25.5">
      <c r="A38" t="s">
        <v>50</v>
      </c>
      <c s="34" t="s">
        <v>48</v>
      </c>
      <c s="34" t="s">
        <v>6456</v>
      </c>
      <c s="35" t="s">
        <v>5</v>
      </c>
      <c s="6" t="s">
        <v>6457</v>
      </c>
      <c s="36" t="s">
        <v>1327</v>
      </c>
      <c s="37">
        <v>1</v>
      </c>
      <c s="36">
        <v>0</v>
      </c>
      <c s="36">
        <f>ROUND(G38*H38,6)</f>
      </c>
      <c r="L38" s="38">
        <v>0</v>
      </c>
      <c s="32">
        <f>ROUND(ROUND(L38,2)*ROUND(G38,3),2)</f>
      </c>
      <c s="36" t="s">
        <v>2117</v>
      </c>
      <c>
        <f>(M38*21)/100</f>
      </c>
      <c t="s">
        <v>28</v>
      </c>
    </row>
    <row r="39" spans="1:5" ht="25.5">
      <c r="A39" s="35" t="s">
        <v>56</v>
      </c>
      <c r="E39" s="39" t="s">
        <v>6457</v>
      </c>
    </row>
    <row r="40" spans="1:5" ht="25.5">
      <c r="A40" s="35" t="s">
        <v>57</v>
      </c>
      <c r="E40" s="42" t="s">
        <v>6449</v>
      </c>
    </row>
    <row r="41" spans="1:5" ht="12.75">
      <c r="A41" t="s">
        <v>59</v>
      </c>
      <c r="E41" s="39" t="s">
        <v>5</v>
      </c>
    </row>
    <row r="42" spans="1:16" ht="12.75">
      <c r="A42" t="s">
        <v>50</v>
      </c>
      <c s="34" t="s">
        <v>107</v>
      </c>
      <c s="34" t="s">
        <v>6458</v>
      </c>
      <c s="35" t="s">
        <v>5</v>
      </c>
      <c s="6" t="s">
        <v>6459</v>
      </c>
      <c s="36" t="s">
        <v>1327</v>
      </c>
      <c s="37">
        <v>1</v>
      </c>
      <c s="36">
        <v>0</v>
      </c>
      <c s="36">
        <f>ROUND(G42*H42,6)</f>
      </c>
      <c r="L42" s="38">
        <v>0</v>
      </c>
      <c s="32">
        <f>ROUND(ROUND(L42,2)*ROUND(G42,3),2)</f>
      </c>
      <c s="36" t="s">
        <v>2117</v>
      </c>
      <c>
        <f>(M42*21)/100</f>
      </c>
      <c t="s">
        <v>28</v>
      </c>
    </row>
    <row r="43" spans="1:5" ht="12.75">
      <c r="A43" s="35" t="s">
        <v>56</v>
      </c>
      <c r="E43" s="39" t="s">
        <v>6459</v>
      </c>
    </row>
    <row r="44" spans="1:5" ht="25.5">
      <c r="A44" s="35" t="s">
        <v>57</v>
      </c>
      <c r="E44" s="42" t="s">
        <v>6449</v>
      </c>
    </row>
    <row r="45" spans="1:5" ht="12.75">
      <c r="A45" t="s">
        <v>59</v>
      </c>
      <c r="E45" s="39" t="s">
        <v>5</v>
      </c>
    </row>
    <row r="46" spans="1:16" ht="12.75">
      <c r="A46" t="s">
        <v>50</v>
      </c>
      <c s="34" t="s">
        <v>113</v>
      </c>
      <c s="34" t="s">
        <v>6460</v>
      </c>
      <c s="35" t="s">
        <v>5</v>
      </c>
      <c s="6" t="s">
        <v>6461</v>
      </c>
      <c s="36" t="s">
        <v>1327</v>
      </c>
      <c s="37">
        <v>1</v>
      </c>
      <c s="36">
        <v>0</v>
      </c>
      <c s="36">
        <f>ROUND(G46*H46,6)</f>
      </c>
      <c r="L46" s="38">
        <v>0</v>
      </c>
      <c s="32">
        <f>ROUND(ROUND(L46,2)*ROUND(G46,3),2)</f>
      </c>
      <c s="36" t="s">
        <v>2117</v>
      </c>
      <c>
        <f>(M46*21)/100</f>
      </c>
      <c t="s">
        <v>28</v>
      </c>
    </row>
    <row r="47" spans="1:5" ht="12.75">
      <c r="A47" s="35" t="s">
        <v>56</v>
      </c>
      <c r="E47" s="39" t="s">
        <v>6461</v>
      </c>
    </row>
    <row r="48" spans="1:5" ht="25.5">
      <c r="A48" s="35" t="s">
        <v>57</v>
      </c>
      <c r="E48" s="42" t="s">
        <v>6449</v>
      </c>
    </row>
    <row r="49" spans="1:5" ht="12.75">
      <c r="A49" t="s">
        <v>59</v>
      </c>
      <c r="E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6462</v>
      </c>
      <c s="41">
        <f>Rekapitulace!C30</f>
      </c>
      <c s="20" t="s">
        <v>0</v>
      </c>
      <c t="s">
        <v>23</v>
      </c>
      <c t="s">
        <v>28</v>
      </c>
    </row>
    <row r="4" spans="1:16" ht="32" customHeight="1">
      <c r="A4" s="24" t="s">
        <v>20</v>
      </c>
      <c s="25" t="s">
        <v>29</v>
      </c>
      <c s="27" t="s">
        <v>6462</v>
      </c>
      <c r="E4" s="26" t="s">
        <v>6463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6465</v>
      </c>
      <c r="E8" s="30" t="s">
        <v>6463</v>
      </c>
      <c r="J8" s="29">
        <f>0+J9+J38</f>
      </c>
      <c s="29">
        <f>0+K9+K38</f>
      </c>
      <c s="29">
        <f>0+L9+L38</f>
      </c>
      <c s="29">
        <f>0+M9+M38</f>
      </c>
    </row>
    <row r="9" spans="1:13" ht="12.75">
      <c r="A9" t="s">
        <v>47</v>
      </c>
      <c r="C9" s="31" t="s">
        <v>3173</v>
      </c>
      <c r="E9" s="33" t="s">
        <v>169</v>
      </c>
      <c r="J9" s="32">
        <f>0</f>
      </c>
      <c s="32">
        <f>0</f>
      </c>
      <c s="32">
        <f>0+L10+L14+L18+L22+L26+L30+L34</f>
      </c>
      <c s="32">
        <f>0+M10+M14+M18+M22+M26+M30+M34</f>
      </c>
    </row>
    <row r="10" spans="1:16" ht="12.75">
      <c r="A10" t="s">
        <v>50</v>
      </c>
      <c s="34" t="s">
        <v>62</v>
      </c>
      <c s="34" t="s">
        <v>6466</v>
      </c>
      <c s="35" t="s">
        <v>5</v>
      </c>
      <c s="6" t="s">
        <v>6467</v>
      </c>
      <c s="36" t="s">
        <v>54</v>
      </c>
      <c s="37">
        <v>1</v>
      </c>
      <c s="36">
        <v>0</v>
      </c>
      <c s="36">
        <f>ROUND(G10*H10,6)</f>
      </c>
      <c r="L10" s="38">
        <v>0</v>
      </c>
      <c s="32">
        <f>ROUND(ROUND(L10,2)*ROUND(G10,3),2)</f>
      </c>
      <c s="36" t="s">
        <v>2117</v>
      </c>
      <c>
        <f>(M10*21)/100</f>
      </c>
      <c t="s">
        <v>28</v>
      </c>
    </row>
    <row r="11" spans="1:5" ht="12.75">
      <c r="A11" s="35" t="s">
        <v>56</v>
      </c>
      <c r="E11" s="39" t="s">
        <v>6467</v>
      </c>
    </row>
    <row r="12" spans="1:5" ht="12.75">
      <c r="A12" s="35" t="s">
        <v>57</v>
      </c>
      <c r="E12" s="40" t="s">
        <v>5</v>
      </c>
    </row>
    <row r="13" spans="1:5" ht="12.75">
      <c r="A13" t="s">
        <v>59</v>
      </c>
      <c r="E13" s="39" t="s">
        <v>5</v>
      </c>
    </row>
    <row r="14" spans="1:16" ht="12.75">
      <c r="A14" t="s">
        <v>50</v>
      </c>
      <c s="34" t="s">
        <v>28</v>
      </c>
      <c s="34" t="s">
        <v>6468</v>
      </c>
      <c s="35" t="s">
        <v>5</v>
      </c>
      <c s="6" t="s">
        <v>6469</v>
      </c>
      <c s="36" t="s">
        <v>54</v>
      </c>
      <c s="37">
        <v>1</v>
      </c>
      <c s="36">
        <v>0</v>
      </c>
      <c s="36">
        <f>ROUND(G14*H14,6)</f>
      </c>
      <c r="L14" s="38">
        <v>0</v>
      </c>
      <c s="32">
        <f>ROUND(ROUND(L14,2)*ROUND(G14,3),2)</f>
      </c>
      <c s="36" t="s">
        <v>2117</v>
      </c>
      <c>
        <f>(M14*21)/100</f>
      </c>
      <c t="s">
        <v>28</v>
      </c>
    </row>
    <row r="15" spans="1:5" ht="12.75">
      <c r="A15" s="35" t="s">
        <v>56</v>
      </c>
      <c r="E15" s="39" t="s">
        <v>6469</v>
      </c>
    </row>
    <row r="16" spans="1:5" ht="12.75">
      <c r="A16" s="35" t="s">
        <v>57</v>
      </c>
      <c r="E16" s="40" t="s">
        <v>5</v>
      </c>
    </row>
    <row r="17" spans="1:5" ht="12.75">
      <c r="A17" t="s">
        <v>59</v>
      </c>
      <c r="E17" s="39" t="s">
        <v>5</v>
      </c>
    </row>
    <row r="18" spans="1:16" ht="12.75">
      <c r="A18" t="s">
        <v>50</v>
      </c>
      <c s="34" t="s">
        <v>26</v>
      </c>
      <c s="34" t="s">
        <v>6470</v>
      </c>
      <c s="35" t="s">
        <v>5</v>
      </c>
      <c s="6" t="s">
        <v>6471</v>
      </c>
      <c s="36" t="s">
        <v>54</v>
      </c>
      <c s="37">
        <v>1</v>
      </c>
      <c s="36">
        <v>0</v>
      </c>
      <c s="36">
        <f>ROUND(G18*H18,6)</f>
      </c>
      <c r="L18" s="38">
        <v>0</v>
      </c>
      <c s="32">
        <f>ROUND(ROUND(L18,2)*ROUND(G18,3),2)</f>
      </c>
      <c s="36" t="s">
        <v>2117</v>
      </c>
      <c>
        <f>(M18*21)/100</f>
      </c>
      <c t="s">
        <v>28</v>
      </c>
    </row>
    <row r="19" spans="1:5" ht="12.75">
      <c r="A19" s="35" t="s">
        <v>56</v>
      </c>
      <c r="E19" s="39" t="s">
        <v>6471</v>
      </c>
    </row>
    <row r="20" spans="1:5" ht="12.75">
      <c r="A20" s="35" t="s">
        <v>57</v>
      </c>
      <c r="E20" s="40" t="s">
        <v>5</v>
      </c>
    </row>
    <row r="21" spans="1:5" ht="12.75">
      <c r="A21" t="s">
        <v>59</v>
      </c>
      <c r="E21" s="39" t="s">
        <v>5</v>
      </c>
    </row>
    <row r="22" spans="1:16" ht="12.75">
      <c r="A22" t="s">
        <v>50</v>
      </c>
      <c s="34" t="s">
        <v>78</v>
      </c>
      <c s="34" t="s">
        <v>6472</v>
      </c>
      <c s="35" t="s">
        <v>5</v>
      </c>
      <c s="6" t="s">
        <v>6473</v>
      </c>
      <c s="36" t="s">
        <v>54</v>
      </c>
      <c s="37">
        <v>1</v>
      </c>
      <c s="36">
        <v>0</v>
      </c>
      <c s="36">
        <f>ROUND(G22*H22,6)</f>
      </c>
      <c r="L22" s="38">
        <v>0</v>
      </c>
      <c s="32">
        <f>ROUND(ROUND(L22,2)*ROUND(G22,3),2)</f>
      </c>
      <c s="36" t="s">
        <v>2117</v>
      </c>
      <c>
        <f>(M22*21)/100</f>
      </c>
      <c t="s">
        <v>28</v>
      </c>
    </row>
    <row r="23" spans="1:5" ht="12.75">
      <c r="A23" s="35" t="s">
        <v>56</v>
      </c>
      <c r="E23" s="39" t="s">
        <v>6473</v>
      </c>
    </row>
    <row r="24" spans="1:5" ht="12.75">
      <c r="A24" s="35" t="s">
        <v>57</v>
      </c>
      <c r="E24" s="40" t="s">
        <v>5</v>
      </c>
    </row>
    <row r="25" spans="1:5" ht="12.75">
      <c r="A25" t="s">
        <v>59</v>
      </c>
      <c r="E25" s="39" t="s">
        <v>5</v>
      </c>
    </row>
    <row r="26" spans="1:16" ht="12.75">
      <c r="A26" t="s">
        <v>50</v>
      </c>
      <c s="34" t="s">
        <v>83</v>
      </c>
      <c s="34" t="s">
        <v>6474</v>
      </c>
      <c s="35" t="s">
        <v>5</v>
      </c>
      <c s="6" t="s">
        <v>6475</v>
      </c>
      <c s="36" t="s">
        <v>54</v>
      </c>
      <c s="37">
        <v>1</v>
      </c>
      <c s="36">
        <v>0</v>
      </c>
      <c s="36">
        <f>ROUND(G26*H26,6)</f>
      </c>
      <c r="L26" s="38">
        <v>0</v>
      </c>
      <c s="32">
        <f>ROUND(ROUND(L26,2)*ROUND(G26,3),2)</f>
      </c>
      <c s="36" t="s">
        <v>2117</v>
      </c>
      <c>
        <f>(M26*21)/100</f>
      </c>
      <c t="s">
        <v>28</v>
      </c>
    </row>
    <row r="27" spans="1:5" ht="12.75">
      <c r="A27" s="35" t="s">
        <v>56</v>
      </c>
      <c r="E27" s="39" t="s">
        <v>6475</v>
      </c>
    </row>
    <row r="28" spans="1:5" ht="12.75">
      <c r="A28" s="35" t="s">
        <v>57</v>
      </c>
      <c r="E28" s="40" t="s">
        <v>5</v>
      </c>
    </row>
    <row r="29" spans="1:5" ht="255">
      <c r="A29" t="s">
        <v>59</v>
      </c>
      <c r="E29" s="39" t="s">
        <v>6476</v>
      </c>
    </row>
    <row r="30" spans="1:16" ht="12.75">
      <c r="A30" t="s">
        <v>50</v>
      </c>
      <c s="34" t="s">
        <v>27</v>
      </c>
      <c s="34" t="s">
        <v>6477</v>
      </c>
      <c s="35" t="s">
        <v>5</v>
      </c>
      <c s="6" t="s">
        <v>6478</v>
      </c>
      <c s="36" t="s">
        <v>54</v>
      </c>
      <c s="37">
        <v>1</v>
      </c>
      <c s="36">
        <v>0</v>
      </c>
      <c s="36">
        <f>ROUND(G30*H30,6)</f>
      </c>
      <c r="L30" s="38">
        <v>0</v>
      </c>
      <c s="32">
        <f>ROUND(ROUND(L30,2)*ROUND(G30,3),2)</f>
      </c>
      <c s="36" t="s">
        <v>55</v>
      </c>
      <c>
        <f>(M30*21)/100</f>
      </c>
      <c t="s">
        <v>28</v>
      </c>
    </row>
    <row r="31" spans="1:5" ht="12.75">
      <c r="A31" s="35" t="s">
        <v>56</v>
      </c>
      <c r="E31" s="39" t="s">
        <v>6478</v>
      </c>
    </row>
    <row r="32" spans="1:5" ht="12.75">
      <c r="A32" s="35" t="s">
        <v>57</v>
      </c>
      <c r="E32" s="40" t="s">
        <v>5</v>
      </c>
    </row>
    <row r="33" spans="1:5" ht="12.75">
      <c r="A33" t="s">
        <v>59</v>
      </c>
      <c r="E33" s="39" t="s">
        <v>5</v>
      </c>
    </row>
    <row r="34" spans="1:16" ht="12.75">
      <c r="A34" t="s">
        <v>50</v>
      </c>
      <c s="34" t="s">
        <v>92</v>
      </c>
      <c s="34" t="s">
        <v>6479</v>
      </c>
      <c s="35" t="s">
        <v>5</v>
      </c>
      <c s="6" t="s">
        <v>6480</v>
      </c>
      <c s="36" t="s">
        <v>54</v>
      </c>
      <c s="37">
        <v>1</v>
      </c>
      <c s="36">
        <v>0</v>
      </c>
      <c s="36">
        <f>ROUND(G34*H34,6)</f>
      </c>
      <c r="L34" s="38">
        <v>0</v>
      </c>
      <c s="32">
        <f>ROUND(ROUND(L34,2)*ROUND(G34,3),2)</f>
      </c>
      <c s="36" t="s">
        <v>55</v>
      </c>
      <c>
        <f>(M34*21)/100</f>
      </c>
      <c t="s">
        <v>28</v>
      </c>
    </row>
    <row r="35" spans="1:5" ht="12.75">
      <c r="A35" s="35" t="s">
        <v>56</v>
      </c>
      <c r="E35" s="39" t="s">
        <v>6480</v>
      </c>
    </row>
    <row r="36" spans="1:5" ht="12.75">
      <c r="A36" s="35" t="s">
        <v>57</v>
      </c>
      <c r="E36" s="40" t="s">
        <v>5</v>
      </c>
    </row>
    <row r="37" spans="1:5" ht="12.75">
      <c r="A37" t="s">
        <v>59</v>
      </c>
      <c r="E37" s="39" t="s">
        <v>5</v>
      </c>
    </row>
    <row r="38" spans="1:13" ht="12.75">
      <c r="A38" t="s">
        <v>47</v>
      </c>
      <c r="C38" s="31" t="s">
        <v>3958</v>
      </c>
      <c r="E38" s="33" t="s">
        <v>3959</v>
      </c>
      <c r="J38" s="32">
        <f>0</f>
      </c>
      <c s="32">
        <f>0</f>
      </c>
      <c s="32">
        <f>0+L39+L43+L47+L51+L55+L59+L63+L67+L71+L75+L79+L83+L87+L91</f>
      </c>
      <c s="32">
        <f>0+M39+M43+M47+M51+M55+M59+M63+M67+M71+M75+M79+M83+M87+M91</f>
      </c>
    </row>
    <row r="39" spans="1:16" ht="12.75">
      <c r="A39" t="s">
        <v>50</v>
      </c>
      <c s="34" t="s">
        <v>48</v>
      </c>
      <c s="34" t="s">
        <v>6481</v>
      </c>
      <c s="35" t="s">
        <v>5</v>
      </c>
      <c s="6" t="s">
        <v>6482</v>
      </c>
      <c s="36" t="s">
        <v>54</v>
      </c>
      <c s="37">
        <v>1</v>
      </c>
      <c s="36">
        <v>0</v>
      </c>
      <c s="36">
        <f>ROUND(G39*H39,6)</f>
      </c>
      <c r="L39" s="38">
        <v>0</v>
      </c>
      <c s="32">
        <f>ROUND(ROUND(L39,2)*ROUND(G39,3),2)</f>
      </c>
      <c s="36" t="s">
        <v>55</v>
      </c>
      <c>
        <f>(M39*21)/100</f>
      </c>
      <c t="s">
        <v>28</v>
      </c>
    </row>
    <row r="40" spans="1:5" ht="12.75">
      <c r="A40" s="35" t="s">
        <v>56</v>
      </c>
      <c r="E40" s="39" t="s">
        <v>6482</v>
      </c>
    </row>
    <row r="41" spans="1:5" ht="12.75">
      <c r="A41" s="35" t="s">
        <v>57</v>
      </c>
      <c r="E41" s="40" t="s">
        <v>58</v>
      </c>
    </row>
    <row r="42" spans="1:5" ht="12.75">
      <c r="A42" t="s">
        <v>59</v>
      </c>
      <c r="E42" s="39" t="s">
        <v>5</v>
      </c>
    </row>
    <row r="43" spans="1:16" ht="12.75">
      <c r="A43" t="s">
        <v>50</v>
      </c>
      <c s="34" t="s">
        <v>107</v>
      </c>
      <c s="34" t="s">
        <v>6483</v>
      </c>
      <c s="35" t="s">
        <v>5</v>
      </c>
      <c s="6" t="s">
        <v>6484</v>
      </c>
      <c s="36" t="s">
        <v>54</v>
      </c>
      <c s="37">
        <v>1</v>
      </c>
      <c s="36">
        <v>0</v>
      </c>
      <c s="36">
        <f>ROUND(G43*H43,6)</f>
      </c>
      <c r="L43" s="38">
        <v>0</v>
      </c>
      <c s="32">
        <f>ROUND(ROUND(L43,2)*ROUND(G43,3),2)</f>
      </c>
      <c s="36" t="s">
        <v>55</v>
      </c>
      <c>
        <f>(M43*21)/100</f>
      </c>
      <c t="s">
        <v>28</v>
      </c>
    </row>
    <row r="44" spans="1:5" ht="12.75">
      <c r="A44" s="35" t="s">
        <v>56</v>
      </c>
      <c r="E44" s="39" t="s">
        <v>6484</v>
      </c>
    </row>
    <row r="45" spans="1:5" ht="12.75">
      <c r="A45" s="35" t="s">
        <v>57</v>
      </c>
      <c r="E45" s="40" t="s">
        <v>58</v>
      </c>
    </row>
    <row r="46" spans="1:5" ht="12.75">
      <c r="A46" t="s">
        <v>59</v>
      </c>
      <c r="E46" s="39" t="s">
        <v>5</v>
      </c>
    </row>
    <row r="47" spans="1:16" ht="12.75">
      <c r="A47" t="s">
        <v>50</v>
      </c>
      <c s="34" t="s">
        <v>113</v>
      </c>
      <c s="34" t="s">
        <v>6485</v>
      </c>
      <c s="35" t="s">
        <v>5</v>
      </c>
      <c s="6" t="s">
        <v>6486</v>
      </c>
      <c s="36" t="s">
        <v>54</v>
      </c>
      <c s="37">
        <v>1</v>
      </c>
      <c s="36">
        <v>0</v>
      </c>
      <c s="36">
        <f>ROUND(G47*H47,6)</f>
      </c>
      <c r="L47" s="38">
        <v>0</v>
      </c>
      <c s="32">
        <f>ROUND(ROUND(L47,2)*ROUND(G47,3),2)</f>
      </c>
      <c s="36" t="s">
        <v>55</v>
      </c>
      <c>
        <f>(M47*21)/100</f>
      </c>
      <c t="s">
        <v>28</v>
      </c>
    </row>
    <row r="48" spans="1:5" ht="12.75">
      <c r="A48" s="35" t="s">
        <v>56</v>
      </c>
      <c r="E48" s="39" t="s">
        <v>6486</v>
      </c>
    </row>
    <row r="49" spans="1:5" ht="12.75">
      <c r="A49" s="35" t="s">
        <v>57</v>
      </c>
      <c r="E49" s="40" t="s">
        <v>58</v>
      </c>
    </row>
    <row r="50" spans="1:5" ht="12.75">
      <c r="A50" t="s">
        <v>59</v>
      </c>
      <c r="E50" s="39" t="s">
        <v>5</v>
      </c>
    </row>
    <row r="51" spans="1:16" ht="12.75">
      <c r="A51" t="s">
        <v>50</v>
      </c>
      <c s="34" t="s">
        <v>117</v>
      </c>
      <c s="34" t="s">
        <v>6487</v>
      </c>
      <c s="35" t="s">
        <v>5</v>
      </c>
      <c s="6" t="s">
        <v>6488</v>
      </c>
      <c s="36" t="s">
        <v>54</v>
      </c>
      <c s="37">
        <v>1</v>
      </c>
      <c s="36">
        <v>0</v>
      </c>
      <c s="36">
        <f>ROUND(G51*H51,6)</f>
      </c>
      <c r="L51" s="38">
        <v>0</v>
      </c>
      <c s="32">
        <f>ROUND(ROUND(L51,2)*ROUND(G51,3),2)</f>
      </c>
      <c s="36" t="s">
        <v>55</v>
      </c>
      <c>
        <f>(M51*21)/100</f>
      </c>
      <c t="s">
        <v>28</v>
      </c>
    </row>
    <row r="52" spans="1:5" ht="12.75">
      <c r="A52" s="35" t="s">
        <v>56</v>
      </c>
      <c r="E52" s="39" t="s">
        <v>6488</v>
      </c>
    </row>
    <row r="53" spans="1:5" ht="12.75">
      <c r="A53" s="35" t="s">
        <v>57</v>
      </c>
      <c r="E53" s="40" t="s">
        <v>58</v>
      </c>
    </row>
    <row r="54" spans="1:5" ht="12.75">
      <c r="A54" t="s">
        <v>59</v>
      </c>
      <c r="E54" s="39" t="s">
        <v>5</v>
      </c>
    </row>
    <row r="55" spans="1:16" ht="25.5">
      <c r="A55" t="s">
        <v>50</v>
      </c>
      <c s="34" t="s">
        <v>121</v>
      </c>
      <c s="34" t="s">
        <v>6489</v>
      </c>
      <c s="35" t="s">
        <v>5</v>
      </c>
      <c s="6" t="s">
        <v>6490</v>
      </c>
      <c s="36" t="s">
        <v>1063</v>
      </c>
      <c s="37">
        <v>1</v>
      </c>
      <c s="36">
        <v>0</v>
      </c>
      <c s="36">
        <f>ROUND(G55*H55,6)</f>
      </c>
      <c r="L55" s="38">
        <v>0</v>
      </c>
      <c s="32">
        <f>ROUND(ROUND(L55,2)*ROUND(G55,3),2)</f>
      </c>
      <c s="36" t="s">
        <v>55</v>
      </c>
      <c>
        <f>(M55*21)/100</f>
      </c>
      <c t="s">
        <v>28</v>
      </c>
    </row>
    <row r="56" spans="1:5" ht="25.5">
      <c r="A56" s="35" t="s">
        <v>56</v>
      </c>
      <c r="E56" s="39" t="s">
        <v>6490</v>
      </c>
    </row>
    <row r="57" spans="1:5" ht="12.75">
      <c r="A57" s="35" t="s">
        <v>57</v>
      </c>
      <c r="E57" s="40" t="s">
        <v>58</v>
      </c>
    </row>
    <row r="58" spans="1:5" ht="12.75">
      <c r="A58" t="s">
        <v>59</v>
      </c>
      <c r="E58" s="39" t="s">
        <v>5</v>
      </c>
    </row>
    <row r="59" spans="1:16" ht="12.75">
      <c r="A59" t="s">
        <v>50</v>
      </c>
      <c s="34" t="s">
        <v>125</v>
      </c>
      <c s="34" t="s">
        <v>6491</v>
      </c>
      <c s="35" t="s">
        <v>5</v>
      </c>
      <c s="6" t="s">
        <v>6492</v>
      </c>
      <c s="36" t="s">
        <v>54</v>
      </c>
      <c s="37">
        <v>1</v>
      </c>
      <c s="36">
        <v>0</v>
      </c>
      <c s="36">
        <f>ROUND(G59*H59,6)</f>
      </c>
      <c r="L59" s="38">
        <v>0</v>
      </c>
      <c s="32">
        <f>ROUND(ROUND(L59,2)*ROUND(G59,3),2)</f>
      </c>
      <c s="36" t="s">
        <v>55</v>
      </c>
      <c>
        <f>(M59*21)/100</f>
      </c>
      <c t="s">
        <v>28</v>
      </c>
    </row>
    <row r="60" spans="1:5" ht="12.75">
      <c r="A60" s="35" t="s">
        <v>56</v>
      </c>
      <c r="E60" s="39" t="s">
        <v>6492</v>
      </c>
    </row>
    <row r="61" spans="1:5" ht="12.75">
      <c r="A61" s="35" t="s">
        <v>57</v>
      </c>
      <c r="E61" s="40" t="s">
        <v>58</v>
      </c>
    </row>
    <row r="62" spans="1:5" ht="12.75">
      <c r="A62" t="s">
        <v>59</v>
      </c>
      <c r="E62" s="39" t="s">
        <v>5</v>
      </c>
    </row>
    <row r="63" spans="1:16" ht="12.75">
      <c r="A63" t="s">
        <v>50</v>
      </c>
      <c s="34" t="s">
        <v>130</v>
      </c>
      <c s="34" t="s">
        <v>6493</v>
      </c>
      <c s="35" t="s">
        <v>5</v>
      </c>
      <c s="6" t="s">
        <v>6494</v>
      </c>
      <c s="36" t="s">
        <v>54</v>
      </c>
      <c s="37">
        <v>1</v>
      </c>
      <c s="36">
        <v>0</v>
      </c>
      <c s="36">
        <f>ROUND(G63*H63,6)</f>
      </c>
      <c r="L63" s="38">
        <v>0</v>
      </c>
      <c s="32">
        <f>ROUND(ROUND(L63,2)*ROUND(G63,3),2)</f>
      </c>
      <c s="36" t="s">
        <v>55</v>
      </c>
      <c>
        <f>(M63*21)/100</f>
      </c>
      <c t="s">
        <v>28</v>
      </c>
    </row>
    <row r="64" spans="1:5" ht="12.75">
      <c r="A64" s="35" t="s">
        <v>56</v>
      </c>
      <c r="E64" s="39" t="s">
        <v>6494</v>
      </c>
    </row>
    <row r="65" spans="1:5" ht="12.75">
      <c r="A65" s="35" t="s">
        <v>57</v>
      </c>
      <c r="E65" s="40" t="s">
        <v>58</v>
      </c>
    </row>
    <row r="66" spans="1:5" ht="12.75">
      <c r="A66" t="s">
        <v>59</v>
      </c>
      <c r="E66" s="39" t="s">
        <v>5</v>
      </c>
    </row>
    <row r="67" spans="1:16" ht="12.75">
      <c r="A67" t="s">
        <v>50</v>
      </c>
      <c s="34" t="s">
        <v>134</v>
      </c>
      <c s="34" t="s">
        <v>6495</v>
      </c>
      <c s="35" t="s">
        <v>5</v>
      </c>
      <c s="6" t="s">
        <v>6496</v>
      </c>
      <c s="36" t="s">
        <v>54</v>
      </c>
      <c s="37">
        <v>1</v>
      </c>
      <c s="36">
        <v>0</v>
      </c>
      <c s="36">
        <f>ROUND(G67*H67,6)</f>
      </c>
      <c r="L67" s="38">
        <v>0</v>
      </c>
      <c s="32">
        <f>ROUND(ROUND(L67,2)*ROUND(G67,3),2)</f>
      </c>
      <c s="36" t="s">
        <v>55</v>
      </c>
      <c>
        <f>(M67*21)/100</f>
      </c>
      <c t="s">
        <v>28</v>
      </c>
    </row>
    <row r="68" spans="1:5" ht="12.75">
      <c r="A68" s="35" t="s">
        <v>56</v>
      </c>
      <c r="E68" s="39" t="s">
        <v>6496</v>
      </c>
    </row>
    <row r="69" spans="1:5" ht="12.75">
      <c r="A69" s="35" t="s">
        <v>57</v>
      </c>
      <c r="E69" s="40" t="s">
        <v>58</v>
      </c>
    </row>
    <row r="70" spans="1:5" ht="12.75">
      <c r="A70" t="s">
        <v>59</v>
      </c>
      <c r="E70" s="39" t="s">
        <v>5</v>
      </c>
    </row>
    <row r="71" spans="1:16" ht="12.75">
      <c r="A71" t="s">
        <v>50</v>
      </c>
      <c s="34" t="s">
        <v>137</v>
      </c>
      <c s="34" t="s">
        <v>6497</v>
      </c>
      <c s="35" t="s">
        <v>5</v>
      </c>
      <c s="6" t="s">
        <v>6498</v>
      </c>
      <c s="36" t="s">
        <v>54</v>
      </c>
      <c s="37">
        <v>1</v>
      </c>
      <c s="36">
        <v>0</v>
      </c>
      <c s="36">
        <f>ROUND(G71*H71,6)</f>
      </c>
      <c r="L71" s="38">
        <v>0</v>
      </c>
      <c s="32">
        <f>ROUND(ROUND(L71,2)*ROUND(G71,3),2)</f>
      </c>
      <c s="36" t="s">
        <v>55</v>
      </c>
      <c>
        <f>(M71*21)/100</f>
      </c>
      <c t="s">
        <v>28</v>
      </c>
    </row>
    <row r="72" spans="1:5" ht="12.75">
      <c r="A72" s="35" t="s">
        <v>56</v>
      </c>
      <c r="E72" s="39" t="s">
        <v>6498</v>
      </c>
    </row>
    <row r="73" spans="1:5" ht="12.75">
      <c r="A73" s="35" t="s">
        <v>57</v>
      </c>
      <c r="E73" s="40" t="s">
        <v>58</v>
      </c>
    </row>
    <row r="74" spans="1:5" ht="12.75">
      <c r="A74" t="s">
        <v>59</v>
      </c>
      <c r="E74" s="39" t="s">
        <v>5</v>
      </c>
    </row>
    <row r="75" spans="1:16" ht="12.75">
      <c r="A75" t="s">
        <v>50</v>
      </c>
      <c s="34" t="s">
        <v>140</v>
      </c>
      <c s="34" t="s">
        <v>6499</v>
      </c>
      <c s="35" t="s">
        <v>5</v>
      </c>
      <c s="6" t="s">
        <v>6500</v>
      </c>
      <c s="36" t="s">
        <v>54</v>
      </c>
      <c s="37">
        <v>1</v>
      </c>
      <c s="36">
        <v>0</v>
      </c>
      <c s="36">
        <f>ROUND(G75*H75,6)</f>
      </c>
      <c r="L75" s="38">
        <v>0</v>
      </c>
      <c s="32">
        <f>ROUND(ROUND(L75,2)*ROUND(G75,3),2)</f>
      </c>
      <c s="36" t="s">
        <v>55</v>
      </c>
      <c>
        <f>(M75*21)/100</f>
      </c>
      <c t="s">
        <v>28</v>
      </c>
    </row>
    <row r="76" spans="1:5" ht="12.75">
      <c r="A76" s="35" t="s">
        <v>56</v>
      </c>
      <c r="E76" s="39" t="s">
        <v>6500</v>
      </c>
    </row>
    <row r="77" spans="1:5" ht="12.75">
      <c r="A77" s="35" t="s">
        <v>57</v>
      </c>
      <c r="E77" s="40" t="s">
        <v>58</v>
      </c>
    </row>
    <row r="78" spans="1:5" ht="12.75">
      <c r="A78" t="s">
        <v>59</v>
      </c>
      <c r="E78" s="39" t="s">
        <v>5</v>
      </c>
    </row>
    <row r="79" spans="1:16" ht="12.75">
      <c r="A79" t="s">
        <v>50</v>
      </c>
      <c s="34" t="s">
        <v>143</v>
      </c>
      <c s="34" t="s">
        <v>6501</v>
      </c>
      <c s="35" t="s">
        <v>5</v>
      </c>
      <c s="6" t="s">
        <v>6502</v>
      </c>
      <c s="36" t="s">
        <v>54</v>
      </c>
      <c s="37">
        <v>1</v>
      </c>
      <c s="36">
        <v>0</v>
      </c>
      <c s="36">
        <f>ROUND(G79*H79,6)</f>
      </c>
      <c r="L79" s="38">
        <v>0</v>
      </c>
      <c s="32">
        <f>ROUND(ROUND(L79,2)*ROUND(G79,3),2)</f>
      </c>
      <c s="36" t="s">
        <v>55</v>
      </c>
      <c>
        <f>(M79*21)/100</f>
      </c>
      <c t="s">
        <v>28</v>
      </c>
    </row>
    <row r="80" spans="1:5" ht="12.75">
      <c r="A80" s="35" t="s">
        <v>56</v>
      </c>
      <c r="E80" s="39" t="s">
        <v>6502</v>
      </c>
    </row>
    <row r="81" spans="1:5" ht="12.75">
      <c r="A81" s="35" t="s">
        <v>57</v>
      </c>
      <c r="E81" s="40" t="s">
        <v>58</v>
      </c>
    </row>
    <row r="82" spans="1:5" ht="12.75">
      <c r="A82" t="s">
        <v>59</v>
      </c>
      <c r="E82" s="39" t="s">
        <v>5</v>
      </c>
    </row>
    <row r="83" spans="1:16" ht="25.5">
      <c r="A83" t="s">
        <v>50</v>
      </c>
      <c s="34" t="s">
        <v>146</v>
      </c>
      <c s="34" t="s">
        <v>6503</v>
      </c>
      <c s="35" t="s">
        <v>5</v>
      </c>
      <c s="6" t="s">
        <v>6504</v>
      </c>
      <c s="36" t="s">
        <v>54</v>
      </c>
      <c s="37">
        <v>1</v>
      </c>
      <c s="36">
        <v>0</v>
      </c>
      <c s="36">
        <f>ROUND(G83*H83,6)</f>
      </c>
      <c r="L83" s="38">
        <v>0</v>
      </c>
      <c s="32">
        <f>ROUND(ROUND(L83,2)*ROUND(G83,3),2)</f>
      </c>
      <c s="36" t="s">
        <v>55</v>
      </c>
      <c>
        <f>(M83*21)/100</f>
      </c>
      <c t="s">
        <v>28</v>
      </c>
    </row>
    <row r="84" spans="1:5" ht="25.5">
      <c r="A84" s="35" t="s">
        <v>56</v>
      </c>
      <c r="E84" s="39" t="s">
        <v>6504</v>
      </c>
    </row>
    <row r="85" spans="1:5" ht="12.75">
      <c r="A85" s="35" t="s">
        <v>57</v>
      </c>
      <c r="E85" s="40" t="s">
        <v>58</v>
      </c>
    </row>
    <row r="86" spans="1:5" ht="12.75">
      <c r="A86" t="s">
        <v>59</v>
      </c>
      <c r="E86" s="39" t="s">
        <v>5</v>
      </c>
    </row>
    <row r="87" spans="1:16" ht="25.5">
      <c r="A87" t="s">
        <v>50</v>
      </c>
      <c s="34" t="s">
        <v>150</v>
      </c>
      <c s="34" t="s">
        <v>6505</v>
      </c>
      <c s="35" t="s">
        <v>5</v>
      </c>
      <c s="6" t="s">
        <v>6506</v>
      </c>
      <c s="36" t="s">
        <v>54</v>
      </c>
      <c s="37">
        <v>1</v>
      </c>
      <c s="36">
        <v>0</v>
      </c>
      <c s="36">
        <f>ROUND(G87*H87,6)</f>
      </c>
      <c r="L87" s="38">
        <v>0</v>
      </c>
      <c s="32">
        <f>ROUND(ROUND(L87,2)*ROUND(G87,3),2)</f>
      </c>
      <c s="36" t="s">
        <v>55</v>
      </c>
      <c>
        <f>(M87*21)/100</f>
      </c>
      <c t="s">
        <v>28</v>
      </c>
    </row>
    <row r="88" spans="1:5" ht="25.5">
      <c r="A88" s="35" t="s">
        <v>56</v>
      </c>
      <c r="E88" s="39" t="s">
        <v>6506</v>
      </c>
    </row>
    <row r="89" spans="1:5" ht="12.75">
      <c r="A89" s="35" t="s">
        <v>57</v>
      </c>
      <c r="E89" s="40" t="s">
        <v>58</v>
      </c>
    </row>
    <row r="90" spans="1:5" ht="12.75">
      <c r="A90" t="s">
        <v>59</v>
      </c>
      <c r="E90" s="39" t="s">
        <v>5</v>
      </c>
    </row>
    <row r="91" spans="1:16" ht="12.75">
      <c r="A91" t="s">
        <v>50</v>
      </c>
      <c s="34" t="s">
        <v>154</v>
      </c>
      <c s="34" t="s">
        <v>6507</v>
      </c>
      <c s="35" t="s">
        <v>5</v>
      </c>
      <c s="6" t="s">
        <v>6508</v>
      </c>
      <c s="36" t="s">
        <v>54</v>
      </c>
      <c s="37">
        <v>1</v>
      </c>
      <c s="36">
        <v>0</v>
      </c>
      <c s="36">
        <f>ROUND(G91*H91,6)</f>
      </c>
      <c r="L91" s="38">
        <v>0</v>
      </c>
      <c s="32">
        <f>ROUND(ROUND(L91,2)*ROUND(G91,3),2)</f>
      </c>
      <c s="36" t="s">
        <v>55</v>
      </c>
      <c>
        <f>(M91*21)/100</f>
      </c>
      <c t="s">
        <v>28</v>
      </c>
    </row>
    <row r="92" spans="1:5" ht="12.75">
      <c r="A92" s="35" t="s">
        <v>56</v>
      </c>
      <c r="E92" s="39" t="s">
        <v>6508</v>
      </c>
    </row>
    <row r="93" spans="1:5" ht="12.75">
      <c r="A93" s="35" t="s">
        <v>57</v>
      </c>
      <c r="E93" s="40" t="s">
        <v>58</v>
      </c>
    </row>
    <row r="94" spans="1:5" ht="12.75">
      <c r="A94" t="s">
        <v>59</v>
      </c>
      <c r="E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COUNTIFS(L8:L114,"=0",A8:A114,"P")+COUNTIFS(L8:L114,"",A8:A114,"P")+SUM(Q8:Q114)</f>
      </c>
    </row>
    <row r="8" spans="1:13" ht="12.75">
      <c r="A8" t="s">
        <v>45</v>
      </c>
      <c r="C8" s="28" t="s">
        <v>46</v>
      </c>
      <c r="E8" s="30" t="s">
        <v>17</v>
      </c>
      <c r="J8" s="29">
        <f>0+J9+J14+J43+J48+J113</f>
      </c>
      <c s="29">
        <f>0+K9+K14+K43+K48+K113</f>
      </c>
      <c s="29">
        <f>0+L9+L14+L43+L48+L113</f>
      </c>
      <c s="29">
        <f>0+M9+M14+M43+M48+M113</f>
      </c>
    </row>
    <row r="9" spans="1:13" ht="12.75">
      <c r="A9" t="s">
        <v>47</v>
      </c>
      <c r="C9" s="31" t="s">
        <v>48</v>
      </c>
      <c r="E9" s="33" t="s">
        <v>49</v>
      </c>
      <c r="J9" s="32">
        <f>0</f>
      </c>
      <c s="32">
        <f>0</f>
      </c>
      <c s="32">
        <f>0+L10</f>
      </c>
      <c s="32">
        <f>0+M10</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58</v>
      </c>
    </row>
    <row r="13" spans="1:5" ht="12.75">
      <c r="A13" t="s">
        <v>59</v>
      </c>
      <c r="E13" s="39" t="s">
        <v>5</v>
      </c>
    </row>
    <row r="14" spans="1:13" ht="12.75">
      <c r="A14" t="s">
        <v>47</v>
      </c>
      <c r="C14" s="31" t="s">
        <v>60</v>
      </c>
      <c r="E14" s="33" t="s">
        <v>61</v>
      </c>
      <c r="J14" s="32">
        <f>0</f>
      </c>
      <c s="32">
        <f>0</f>
      </c>
      <c s="32">
        <f>0+L15+L19+L23+L27+L31+L35+L39</f>
      </c>
      <c s="32">
        <f>0+M15+M19+M23+M27+M31+M35+M39</f>
      </c>
    </row>
    <row r="15" spans="1:16" ht="25.5">
      <c r="A15" t="s">
        <v>50</v>
      </c>
      <c s="34" t="s">
        <v>62</v>
      </c>
      <c s="34" t="s">
        <v>63</v>
      </c>
      <c s="35" t="s">
        <v>64</v>
      </c>
      <c s="6" t="s">
        <v>65</v>
      </c>
      <c s="36" t="s">
        <v>66</v>
      </c>
      <c s="37">
        <v>0.55</v>
      </c>
      <c s="36">
        <v>0</v>
      </c>
      <c s="36">
        <f>ROUND(G15*H15,6)</f>
      </c>
      <c r="L15" s="38">
        <v>0</v>
      </c>
      <c s="32">
        <f>ROUND(ROUND(L15,2)*ROUND(G15,3),2)</f>
      </c>
      <c s="36" t="s">
        <v>55</v>
      </c>
      <c>
        <f>(M15*21)/100</f>
      </c>
      <c t="s">
        <v>28</v>
      </c>
    </row>
    <row r="16" spans="1:5" ht="25.5">
      <c r="A16" s="35" t="s">
        <v>56</v>
      </c>
      <c r="E16" s="39" t="s">
        <v>65</v>
      </c>
    </row>
    <row r="17" spans="1:5" ht="12.75">
      <c r="A17" s="35" t="s">
        <v>57</v>
      </c>
      <c r="E17" s="40" t="s">
        <v>67</v>
      </c>
    </row>
    <row r="18" spans="1:5" ht="102">
      <c r="A18" t="s">
        <v>59</v>
      </c>
      <c r="E18" s="39" t="s">
        <v>68</v>
      </c>
    </row>
    <row r="19" spans="1:16" ht="38.25">
      <c r="A19" t="s">
        <v>50</v>
      </c>
      <c s="34" t="s">
        <v>28</v>
      </c>
      <c s="34" t="s">
        <v>69</v>
      </c>
      <c s="35" t="s">
        <v>70</v>
      </c>
      <c s="6" t="s">
        <v>71</v>
      </c>
      <c s="36" t="s">
        <v>66</v>
      </c>
      <c s="37">
        <v>0.3</v>
      </c>
      <c s="36">
        <v>0</v>
      </c>
      <c s="36">
        <f>ROUND(G19*H19,6)</f>
      </c>
      <c r="L19" s="38">
        <v>0</v>
      </c>
      <c s="32">
        <f>ROUND(ROUND(L19,2)*ROUND(G19,3),2)</f>
      </c>
      <c s="36" t="s">
        <v>55</v>
      </c>
      <c>
        <f>(M19*21)/100</f>
      </c>
      <c t="s">
        <v>28</v>
      </c>
    </row>
    <row r="20" spans="1:5" ht="38.25">
      <c r="A20" s="35" t="s">
        <v>56</v>
      </c>
      <c r="E20" s="39" t="s">
        <v>72</v>
      </c>
    </row>
    <row r="21" spans="1:5" ht="12.75">
      <c r="A21" s="35" t="s">
        <v>57</v>
      </c>
      <c r="E21" s="40" t="s">
        <v>73</v>
      </c>
    </row>
    <row r="22" spans="1:5" ht="102">
      <c r="A22" t="s">
        <v>59</v>
      </c>
      <c r="E22" s="39" t="s">
        <v>68</v>
      </c>
    </row>
    <row r="23" spans="1:16" ht="25.5">
      <c r="A23" t="s">
        <v>50</v>
      </c>
      <c s="34" t="s">
        <v>26</v>
      </c>
      <c s="34" t="s">
        <v>74</v>
      </c>
      <c s="35" t="s">
        <v>75</v>
      </c>
      <c s="6" t="s">
        <v>76</v>
      </c>
      <c s="36" t="s">
        <v>66</v>
      </c>
      <c s="37">
        <v>0.125</v>
      </c>
      <c s="36">
        <v>0</v>
      </c>
      <c s="36">
        <f>ROUND(G23*H23,6)</f>
      </c>
      <c r="L23" s="38">
        <v>0</v>
      </c>
      <c s="32">
        <f>ROUND(ROUND(L23,2)*ROUND(G23,3),2)</f>
      </c>
      <c s="36" t="s">
        <v>55</v>
      </c>
      <c>
        <f>(M23*21)/100</f>
      </c>
      <c t="s">
        <v>28</v>
      </c>
    </row>
    <row r="24" spans="1:5" ht="25.5">
      <c r="A24" s="35" t="s">
        <v>56</v>
      </c>
      <c r="E24" s="39" t="s">
        <v>76</v>
      </c>
    </row>
    <row r="25" spans="1:5" ht="12.75">
      <c r="A25" s="35" t="s">
        <v>57</v>
      </c>
      <c r="E25" s="40" t="s">
        <v>77</v>
      </c>
    </row>
    <row r="26" spans="1:5" ht="102">
      <c r="A26" t="s">
        <v>59</v>
      </c>
      <c r="E26" s="39" t="s">
        <v>68</v>
      </c>
    </row>
    <row r="27" spans="1:16" ht="25.5">
      <c r="A27" t="s">
        <v>50</v>
      </c>
      <c s="34" t="s">
        <v>78</v>
      </c>
      <c s="34" t="s">
        <v>79</v>
      </c>
      <c s="35" t="s">
        <v>80</v>
      </c>
      <c s="6" t="s">
        <v>81</v>
      </c>
      <c s="36" t="s">
        <v>66</v>
      </c>
      <c s="37">
        <v>0.025</v>
      </c>
      <c s="36">
        <v>0</v>
      </c>
      <c s="36">
        <f>ROUND(G27*H27,6)</f>
      </c>
      <c r="L27" s="38">
        <v>0</v>
      </c>
      <c s="32">
        <f>ROUND(ROUND(L27,2)*ROUND(G27,3),2)</f>
      </c>
      <c s="36" t="s">
        <v>55</v>
      </c>
      <c>
        <f>(M27*21)/100</f>
      </c>
      <c t="s">
        <v>28</v>
      </c>
    </row>
    <row r="28" spans="1:5" ht="25.5">
      <c r="A28" s="35" t="s">
        <v>56</v>
      </c>
      <c r="E28" s="39" t="s">
        <v>81</v>
      </c>
    </row>
    <row r="29" spans="1:5" ht="12.75">
      <c r="A29" s="35" t="s">
        <v>57</v>
      </c>
      <c r="E29" s="40" t="s">
        <v>82</v>
      </c>
    </row>
    <row r="30" spans="1:5" ht="102">
      <c r="A30" t="s">
        <v>59</v>
      </c>
      <c r="E30" s="39" t="s">
        <v>68</v>
      </c>
    </row>
    <row r="31" spans="1:16" ht="25.5">
      <c r="A31" t="s">
        <v>50</v>
      </c>
      <c s="34" t="s">
        <v>83</v>
      </c>
      <c s="34" t="s">
        <v>84</v>
      </c>
      <c s="35" t="s">
        <v>85</v>
      </c>
      <c s="6" t="s">
        <v>86</v>
      </c>
      <c s="36" t="s">
        <v>66</v>
      </c>
      <c s="37">
        <v>0.1</v>
      </c>
      <c s="36">
        <v>0</v>
      </c>
      <c s="36">
        <f>ROUND(G31*H31,6)</f>
      </c>
      <c r="L31" s="38">
        <v>0</v>
      </c>
      <c s="32">
        <f>ROUND(ROUND(L31,2)*ROUND(G31,3),2)</f>
      </c>
      <c s="36" t="s">
        <v>55</v>
      </c>
      <c>
        <f>(M31*21)/100</f>
      </c>
      <c t="s">
        <v>28</v>
      </c>
    </row>
    <row r="32" spans="1:5" ht="25.5">
      <c r="A32" s="35" t="s">
        <v>56</v>
      </c>
      <c r="E32" s="39" t="s">
        <v>86</v>
      </c>
    </row>
    <row r="33" spans="1:5" ht="25.5">
      <c r="A33" s="35" t="s">
        <v>57</v>
      </c>
      <c r="E33" s="40" t="s">
        <v>87</v>
      </c>
    </row>
    <row r="34" spans="1:5" ht="102">
      <c r="A34" t="s">
        <v>59</v>
      </c>
      <c r="E34" s="39" t="s">
        <v>68</v>
      </c>
    </row>
    <row r="35" spans="1:16" ht="25.5">
      <c r="A35" t="s">
        <v>50</v>
      </c>
      <c s="34" t="s">
        <v>27</v>
      </c>
      <c s="34" t="s">
        <v>88</v>
      </c>
      <c s="35" t="s">
        <v>89</v>
      </c>
      <c s="6" t="s">
        <v>90</v>
      </c>
      <c s="36" t="s">
        <v>66</v>
      </c>
      <c s="37">
        <v>0.25</v>
      </c>
      <c s="36">
        <v>0</v>
      </c>
      <c s="36">
        <f>ROUND(G35*H35,6)</f>
      </c>
      <c r="L35" s="38">
        <v>0</v>
      </c>
      <c s="32">
        <f>ROUND(ROUND(L35,2)*ROUND(G35,3),2)</f>
      </c>
      <c s="36" t="s">
        <v>55</v>
      </c>
      <c>
        <f>(M35*21)/100</f>
      </c>
      <c t="s">
        <v>28</v>
      </c>
    </row>
    <row r="36" spans="1:5" ht="25.5">
      <c r="A36" s="35" t="s">
        <v>56</v>
      </c>
      <c r="E36" s="39" t="s">
        <v>90</v>
      </c>
    </row>
    <row r="37" spans="1:5" ht="25.5">
      <c r="A37" s="35" t="s">
        <v>57</v>
      </c>
      <c r="E37" s="40" t="s">
        <v>91</v>
      </c>
    </row>
    <row r="38" spans="1:5" ht="102">
      <c r="A38" t="s">
        <v>59</v>
      </c>
      <c r="E38" s="39" t="s">
        <v>68</v>
      </c>
    </row>
    <row r="39" spans="1:16" ht="25.5">
      <c r="A39" t="s">
        <v>50</v>
      </c>
      <c s="34" t="s">
        <v>92</v>
      </c>
      <c s="34" t="s">
        <v>93</v>
      </c>
      <c s="35" t="s">
        <v>94</v>
      </c>
      <c s="6" t="s">
        <v>95</v>
      </c>
      <c s="36" t="s">
        <v>66</v>
      </c>
      <c s="37">
        <v>0.375</v>
      </c>
      <c s="36">
        <v>0</v>
      </c>
      <c s="36">
        <f>ROUND(G39*H39,6)</f>
      </c>
      <c r="L39" s="38">
        <v>0</v>
      </c>
      <c s="32">
        <f>ROUND(ROUND(L39,2)*ROUND(G39,3),2)</f>
      </c>
      <c s="36" t="s">
        <v>55</v>
      </c>
      <c>
        <f>(M39*21)/100</f>
      </c>
      <c t="s">
        <v>28</v>
      </c>
    </row>
    <row r="40" spans="1:5" ht="25.5">
      <c r="A40" s="35" t="s">
        <v>56</v>
      </c>
      <c r="E40" s="39" t="s">
        <v>95</v>
      </c>
    </row>
    <row r="41" spans="1:5" ht="25.5">
      <c r="A41" s="35" t="s">
        <v>57</v>
      </c>
      <c r="E41" s="40" t="s">
        <v>96</v>
      </c>
    </row>
    <row r="42" spans="1:5" ht="102">
      <c r="A42" t="s">
        <v>59</v>
      </c>
      <c r="E42" s="39" t="s">
        <v>68</v>
      </c>
    </row>
    <row r="43" spans="1:13" ht="25.5">
      <c r="A43" t="s">
        <v>47</v>
      </c>
      <c r="C43" s="31" t="s">
        <v>97</v>
      </c>
      <c r="E43" s="33" t="s">
        <v>98</v>
      </c>
      <c r="J43" s="32">
        <f>0</f>
      </c>
      <c s="32">
        <f>0</f>
      </c>
      <c s="32">
        <f>0+L44</f>
      </c>
      <c s="32">
        <f>0+M44</f>
      </c>
    </row>
    <row r="44" spans="1:16" ht="25.5">
      <c r="A44" t="s">
        <v>50</v>
      </c>
      <c s="34" t="s">
        <v>48</v>
      </c>
      <c s="34" t="s">
        <v>99</v>
      </c>
      <c s="35" t="s">
        <v>5</v>
      </c>
      <c s="6" t="s">
        <v>100</v>
      </c>
      <c s="36" t="s">
        <v>101</v>
      </c>
      <c s="37">
        <v>20</v>
      </c>
      <c s="36">
        <v>0</v>
      </c>
      <c s="36">
        <f>ROUND(G44*H44,6)</f>
      </c>
      <c r="L44" s="38">
        <v>0</v>
      </c>
      <c s="32">
        <f>ROUND(ROUND(L44,2)*ROUND(G44,3),2)</f>
      </c>
      <c s="36" t="s">
        <v>55</v>
      </c>
      <c>
        <f>(M44*21)/100</f>
      </c>
      <c t="s">
        <v>28</v>
      </c>
    </row>
    <row r="45" spans="1:5" ht="38.25">
      <c r="A45" s="35" t="s">
        <v>56</v>
      </c>
      <c r="E45" s="39" t="s">
        <v>102</v>
      </c>
    </row>
    <row r="46" spans="1:5" ht="12.75">
      <c r="A46" s="35" t="s">
        <v>57</v>
      </c>
      <c r="E46" s="40" t="s">
        <v>103</v>
      </c>
    </row>
    <row r="47" spans="1:5" ht="63.75">
      <c r="A47" t="s">
        <v>59</v>
      </c>
      <c r="E47" s="39" t="s">
        <v>104</v>
      </c>
    </row>
    <row r="48" spans="1:13" ht="12.75">
      <c r="A48" t="s">
        <v>47</v>
      </c>
      <c r="C48" s="31" t="s">
        <v>105</v>
      </c>
      <c r="E48" s="33" t="s">
        <v>106</v>
      </c>
      <c r="J48" s="32">
        <f>0</f>
      </c>
      <c s="32">
        <f>0</f>
      </c>
      <c s="32">
        <f>0+L49+L53+L57+L61+L65+L69+L73+L77+L81+L85+L89+L93+L97+L101+L105+L109</f>
      </c>
      <c s="32">
        <f>0+M49+M53+M57+M61+M65+M69+M73+M77+M81+M85+M89+M93+M97+M101+M105+M109</f>
      </c>
    </row>
    <row r="49" spans="1:16" ht="25.5">
      <c r="A49" t="s">
        <v>50</v>
      </c>
      <c s="34" t="s">
        <v>107</v>
      </c>
      <c s="34" t="s">
        <v>108</v>
      </c>
      <c s="35" t="s">
        <v>5</v>
      </c>
      <c s="6" t="s">
        <v>109</v>
      </c>
      <c s="36" t="s">
        <v>110</v>
      </c>
      <c s="37">
        <v>29</v>
      </c>
      <c s="36">
        <v>0</v>
      </c>
      <c s="36">
        <f>ROUND(G49*H49,6)</f>
      </c>
      <c r="L49" s="38">
        <v>0</v>
      </c>
      <c s="32">
        <f>ROUND(ROUND(L49,2)*ROUND(G49,3),2)</f>
      </c>
      <c s="36" t="s">
        <v>55</v>
      </c>
      <c>
        <f>(M49*21)/100</f>
      </c>
      <c t="s">
        <v>28</v>
      </c>
    </row>
    <row r="50" spans="1:5" ht="25.5">
      <c r="A50" s="35" t="s">
        <v>56</v>
      </c>
      <c r="E50" s="39" t="s">
        <v>109</v>
      </c>
    </row>
    <row r="51" spans="1:5" ht="12.75">
      <c r="A51" s="35" t="s">
        <v>57</v>
      </c>
      <c r="E51" s="40" t="s">
        <v>111</v>
      </c>
    </row>
    <row r="52" spans="1:5" ht="140.25">
      <c r="A52" t="s">
        <v>59</v>
      </c>
      <c r="E52" s="39" t="s">
        <v>112</v>
      </c>
    </row>
    <row r="53" spans="1:16" ht="25.5">
      <c r="A53" t="s">
        <v>50</v>
      </c>
      <c s="34" t="s">
        <v>113</v>
      </c>
      <c s="34" t="s">
        <v>114</v>
      </c>
      <c s="35" t="s">
        <v>5</v>
      </c>
      <c s="6" t="s">
        <v>115</v>
      </c>
      <c s="36" t="s">
        <v>110</v>
      </c>
      <c s="37">
        <v>1</v>
      </c>
      <c s="36">
        <v>0</v>
      </c>
      <c s="36">
        <f>ROUND(G53*H53,6)</f>
      </c>
      <c r="L53" s="38">
        <v>0</v>
      </c>
      <c s="32">
        <f>ROUND(ROUND(L53,2)*ROUND(G53,3),2)</f>
      </c>
      <c s="36" t="s">
        <v>55</v>
      </c>
      <c>
        <f>(M53*21)/100</f>
      </c>
      <c t="s">
        <v>28</v>
      </c>
    </row>
    <row r="54" spans="1:5" ht="25.5">
      <c r="A54" s="35" t="s">
        <v>56</v>
      </c>
      <c r="E54" s="39" t="s">
        <v>115</v>
      </c>
    </row>
    <row r="55" spans="1:5" ht="12.75">
      <c r="A55" s="35" t="s">
        <v>57</v>
      </c>
      <c r="E55" s="40" t="s">
        <v>58</v>
      </c>
    </row>
    <row r="56" spans="1:5" ht="140.25">
      <c r="A56" t="s">
        <v>59</v>
      </c>
      <c r="E56" s="39" t="s">
        <v>116</v>
      </c>
    </row>
    <row r="57" spans="1:16" ht="25.5">
      <c r="A57" t="s">
        <v>50</v>
      </c>
      <c s="34" t="s">
        <v>117</v>
      </c>
      <c s="34" t="s">
        <v>118</v>
      </c>
      <c s="35" t="s">
        <v>5</v>
      </c>
      <c s="6" t="s">
        <v>119</v>
      </c>
      <c s="36" t="s">
        <v>110</v>
      </c>
      <c s="37">
        <v>1</v>
      </c>
      <c s="36">
        <v>0</v>
      </c>
      <c s="36">
        <f>ROUND(G57*H57,6)</f>
      </c>
      <c r="L57" s="38">
        <v>0</v>
      </c>
      <c s="32">
        <f>ROUND(ROUND(L57,2)*ROUND(G57,3),2)</f>
      </c>
      <c s="36" t="s">
        <v>55</v>
      </c>
      <c>
        <f>(M57*21)/100</f>
      </c>
      <c t="s">
        <v>28</v>
      </c>
    </row>
    <row r="58" spans="1:5" ht="25.5">
      <c r="A58" s="35" t="s">
        <v>56</v>
      </c>
      <c r="E58" s="39" t="s">
        <v>119</v>
      </c>
    </row>
    <row r="59" spans="1:5" ht="12.75">
      <c r="A59" s="35" t="s">
        <v>57</v>
      </c>
      <c r="E59" s="40" t="s">
        <v>58</v>
      </c>
    </row>
    <row r="60" spans="1:5" ht="140.25">
      <c r="A60" t="s">
        <v>59</v>
      </c>
      <c r="E60" s="39" t="s">
        <v>120</v>
      </c>
    </row>
    <row r="61" spans="1:16" ht="25.5">
      <c r="A61" t="s">
        <v>50</v>
      </c>
      <c s="34" t="s">
        <v>121</v>
      </c>
      <c s="34" t="s">
        <v>122</v>
      </c>
      <c s="35" t="s">
        <v>5</v>
      </c>
      <c s="6" t="s">
        <v>123</v>
      </c>
      <c s="36" t="s">
        <v>110</v>
      </c>
      <c s="37">
        <v>1</v>
      </c>
      <c s="36">
        <v>0</v>
      </c>
      <c s="36">
        <f>ROUND(G61*H61,6)</f>
      </c>
      <c r="L61" s="38">
        <v>0</v>
      </c>
      <c s="32">
        <f>ROUND(ROUND(L61,2)*ROUND(G61,3),2)</f>
      </c>
      <c s="36" t="s">
        <v>55</v>
      </c>
      <c>
        <f>(M61*21)/100</f>
      </c>
      <c t="s">
        <v>28</v>
      </c>
    </row>
    <row r="62" spans="1:5" ht="25.5">
      <c r="A62" s="35" t="s">
        <v>56</v>
      </c>
      <c r="E62" s="39" t="s">
        <v>123</v>
      </c>
    </row>
    <row r="63" spans="1:5" ht="12.75">
      <c r="A63" s="35" t="s">
        <v>57</v>
      </c>
      <c r="E63" s="40" t="s">
        <v>58</v>
      </c>
    </row>
    <row r="64" spans="1:5" ht="102">
      <c r="A64" t="s">
        <v>59</v>
      </c>
      <c r="E64" s="39" t="s">
        <v>124</v>
      </c>
    </row>
    <row r="65" spans="1:16" ht="25.5">
      <c r="A65" t="s">
        <v>50</v>
      </c>
      <c s="34" t="s">
        <v>125</v>
      </c>
      <c s="34" t="s">
        <v>126</v>
      </c>
      <c s="35" t="s">
        <v>5</v>
      </c>
      <c s="6" t="s">
        <v>127</v>
      </c>
      <c s="36" t="s">
        <v>110</v>
      </c>
      <c s="37">
        <v>1</v>
      </c>
      <c s="36">
        <v>0</v>
      </c>
      <c s="36">
        <f>ROUND(G65*H65,6)</f>
      </c>
      <c r="L65" s="38">
        <v>0</v>
      </c>
      <c s="32">
        <f>ROUND(ROUND(L65,2)*ROUND(G65,3),2)</f>
      </c>
      <c s="36" t="s">
        <v>55</v>
      </c>
      <c>
        <f>(M65*21)/100</f>
      </c>
      <c t="s">
        <v>28</v>
      </c>
    </row>
    <row r="66" spans="1:5" ht="38.25">
      <c r="A66" s="35" t="s">
        <v>56</v>
      </c>
      <c r="E66" s="39" t="s">
        <v>128</v>
      </c>
    </row>
    <row r="67" spans="1:5" ht="12.75">
      <c r="A67" s="35" t="s">
        <v>57</v>
      </c>
      <c r="E67" s="40" t="s">
        <v>58</v>
      </c>
    </row>
    <row r="68" spans="1:5" ht="140.25">
      <c r="A68" t="s">
        <v>59</v>
      </c>
      <c r="E68" s="39" t="s">
        <v>129</v>
      </c>
    </row>
    <row r="69" spans="1:16" ht="12.75">
      <c r="A69" t="s">
        <v>50</v>
      </c>
      <c s="34" t="s">
        <v>130</v>
      </c>
      <c s="34" t="s">
        <v>131</v>
      </c>
      <c s="35" t="s">
        <v>5</v>
      </c>
      <c s="6" t="s">
        <v>132</v>
      </c>
      <c s="36" t="s">
        <v>110</v>
      </c>
      <c s="37">
        <v>1</v>
      </c>
      <c s="36">
        <v>0</v>
      </c>
      <c s="36">
        <f>ROUND(G69*H69,6)</f>
      </c>
      <c r="L69" s="38">
        <v>0</v>
      </c>
      <c s="32">
        <f>ROUND(ROUND(L69,2)*ROUND(G69,3),2)</f>
      </c>
      <c s="36" t="s">
        <v>55</v>
      </c>
      <c>
        <f>(M69*21)/100</f>
      </c>
      <c t="s">
        <v>28</v>
      </c>
    </row>
    <row r="70" spans="1:5" ht="12.75">
      <c r="A70" s="35" t="s">
        <v>56</v>
      </c>
      <c r="E70" s="39" t="s">
        <v>132</v>
      </c>
    </row>
    <row r="71" spans="1:5" ht="12.75">
      <c r="A71" s="35" t="s">
        <v>57</v>
      </c>
      <c r="E71" s="40" t="s">
        <v>58</v>
      </c>
    </row>
    <row r="72" spans="1:5" ht="102">
      <c r="A72" t="s">
        <v>59</v>
      </c>
      <c r="E72" s="39" t="s">
        <v>133</v>
      </c>
    </row>
    <row r="73" spans="1:16" ht="25.5">
      <c r="A73" t="s">
        <v>50</v>
      </c>
      <c s="34" t="s">
        <v>134</v>
      </c>
      <c s="34" t="s">
        <v>135</v>
      </c>
      <c s="35" t="s">
        <v>5</v>
      </c>
      <c s="6" t="s">
        <v>136</v>
      </c>
      <c s="36" t="s">
        <v>110</v>
      </c>
      <c s="37">
        <v>1</v>
      </c>
      <c s="36">
        <v>0</v>
      </c>
      <c s="36">
        <f>ROUND(G73*H73,6)</f>
      </c>
      <c r="L73" s="38">
        <v>0</v>
      </c>
      <c s="32">
        <f>ROUND(ROUND(L73,2)*ROUND(G73,3),2)</f>
      </c>
      <c s="36" t="s">
        <v>55</v>
      </c>
      <c>
        <f>(M73*21)/100</f>
      </c>
      <c t="s">
        <v>28</v>
      </c>
    </row>
    <row r="74" spans="1:5" ht="25.5">
      <c r="A74" s="35" t="s">
        <v>56</v>
      </c>
      <c r="E74" s="39" t="s">
        <v>136</v>
      </c>
    </row>
    <row r="75" spans="1:5" ht="12.75">
      <c r="A75" s="35" t="s">
        <v>57</v>
      </c>
      <c r="E75" s="40" t="s">
        <v>58</v>
      </c>
    </row>
    <row r="76" spans="1:5" ht="102">
      <c r="A76" t="s">
        <v>59</v>
      </c>
      <c r="E76" s="39" t="s">
        <v>133</v>
      </c>
    </row>
    <row r="77" spans="1:16" ht="25.5">
      <c r="A77" t="s">
        <v>50</v>
      </c>
      <c s="34" t="s">
        <v>137</v>
      </c>
      <c s="34" t="s">
        <v>138</v>
      </c>
      <c s="35" t="s">
        <v>5</v>
      </c>
      <c s="6" t="s">
        <v>139</v>
      </c>
      <c s="36" t="s">
        <v>110</v>
      </c>
      <c s="37">
        <v>1</v>
      </c>
      <c s="36">
        <v>0</v>
      </c>
      <c s="36">
        <f>ROUND(G77*H77,6)</f>
      </c>
      <c r="L77" s="38">
        <v>0</v>
      </c>
      <c s="32">
        <f>ROUND(ROUND(L77,2)*ROUND(G77,3),2)</f>
      </c>
      <c s="36" t="s">
        <v>55</v>
      </c>
      <c>
        <f>(M77*21)/100</f>
      </c>
      <c t="s">
        <v>28</v>
      </c>
    </row>
    <row r="78" spans="1:5" ht="25.5">
      <c r="A78" s="35" t="s">
        <v>56</v>
      </c>
      <c r="E78" s="39" t="s">
        <v>139</v>
      </c>
    </row>
    <row r="79" spans="1:5" ht="12.75">
      <c r="A79" s="35" t="s">
        <v>57</v>
      </c>
      <c r="E79" s="40" t="s">
        <v>58</v>
      </c>
    </row>
    <row r="80" spans="1:5" ht="102">
      <c r="A80" t="s">
        <v>59</v>
      </c>
      <c r="E80" s="39" t="s">
        <v>133</v>
      </c>
    </row>
    <row r="81" spans="1:16" ht="25.5">
      <c r="A81" t="s">
        <v>50</v>
      </c>
      <c s="34" t="s">
        <v>140</v>
      </c>
      <c s="34" t="s">
        <v>141</v>
      </c>
      <c s="35" t="s">
        <v>5</v>
      </c>
      <c s="6" t="s">
        <v>142</v>
      </c>
      <c s="36" t="s">
        <v>110</v>
      </c>
      <c s="37">
        <v>1</v>
      </c>
      <c s="36">
        <v>0</v>
      </c>
      <c s="36">
        <f>ROUND(G81*H81,6)</f>
      </c>
      <c r="L81" s="38">
        <v>0</v>
      </c>
      <c s="32">
        <f>ROUND(ROUND(L81,2)*ROUND(G81,3),2)</f>
      </c>
      <c s="36" t="s">
        <v>55</v>
      </c>
      <c>
        <f>(M81*21)/100</f>
      </c>
      <c t="s">
        <v>28</v>
      </c>
    </row>
    <row r="82" spans="1:5" ht="25.5">
      <c r="A82" s="35" t="s">
        <v>56</v>
      </c>
      <c r="E82" s="39" t="s">
        <v>142</v>
      </c>
    </row>
    <row r="83" spans="1:5" ht="12.75">
      <c r="A83" s="35" t="s">
        <v>57</v>
      </c>
      <c r="E83" s="40" t="s">
        <v>58</v>
      </c>
    </row>
    <row r="84" spans="1:5" ht="102">
      <c r="A84" t="s">
        <v>59</v>
      </c>
      <c r="E84" s="39" t="s">
        <v>133</v>
      </c>
    </row>
    <row r="85" spans="1:16" ht="25.5">
      <c r="A85" t="s">
        <v>50</v>
      </c>
      <c s="34" t="s">
        <v>143</v>
      </c>
      <c s="34" t="s">
        <v>144</v>
      </c>
      <c s="35" t="s">
        <v>5</v>
      </c>
      <c s="6" t="s">
        <v>145</v>
      </c>
      <c s="36" t="s">
        <v>110</v>
      </c>
      <c s="37">
        <v>1</v>
      </c>
      <c s="36">
        <v>0</v>
      </c>
      <c s="36">
        <f>ROUND(G85*H85,6)</f>
      </c>
      <c r="L85" s="38">
        <v>0</v>
      </c>
      <c s="32">
        <f>ROUND(ROUND(L85,2)*ROUND(G85,3),2)</f>
      </c>
      <c s="36" t="s">
        <v>55</v>
      </c>
      <c>
        <f>(M85*21)/100</f>
      </c>
      <c t="s">
        <v>28</v>
      </c>
    </row>
    <row r="86" spans="1:5" ht="25.5">
      <c r="A86" s="35" t="s">
        <v>56</v>
      </c>
      <c r="E86" s="39" t="s">
        <v>145</v>
      </c>
    </row>
    <row r="87" spans="1:5" ht="12.75">
      <c r="A87" s="35" t="s">
        <v>57</v>
      </c>
      <c r="E87" s="40" t="s">
        <v>58</v>
      </c>
    </row>
    <row r="88" spans="1:5" ht="102">
      <c r="A88" t="s">
        <v>59</v>
      </c>
      <c r="E88" s="39" t="s">
        <v>133</v>
      </c>
    </row>
    <row r="89" spans="1:16" ht="25.5">
      <c r="A89" t="s">
        <v>50</v>
      </c>
      <c s="34" t="s">
        <v>146</v>
      </c>
      <c s="34" t="s">
        <v>147</v>
      </c>
      <c s="35" t="s">
        <v>5</v>
      </c>
      <c s="6" t="s">
        <v>148</v>
      </c>
      <c s="36" t="s">
        <v>110</v>
      </c>
      <c s="37">
        <v>1</v>
      </c>
      <c s="36">
        <v>0</v>
      </c>
      <c s="36">
        <f>ROUND(G89*H89,6)</f>
      </c>
      <c r="L89" s="38">
        <v>0</v>
      </c>
      <c s="32">
        <f>ROUND(ROUND(L89,2)*ROUND(G89,3),2)</f>
      </c>
      <c s="36" t="s">
        <v>55</v>
      </c>
      <c>
        <f>(M89*21)/100</f>
      </c>
      <c t="s">
        <v>28</v>
      </c>
    </row>
    <row r="90" spans="1:5" ht="38.25">
      <c r="A90" s="35" t="s">
        <v>56</v>
      </c>
      <c r="E90" s="39" t="s">
        <v>149</v>
      </c>
    </row>
    <row r="91" spans="1:5" ht="12.75">
      <c r="A91" s="35" t="s">
        <v>57</v>
      </c>
      <c r="E91" s="40" t="s">
        <v>58</v>
      </c>
    </row>
    <row r="92" spans="1:5" ht="102">
      <c r="A92" t="s">
        <v>59</v>
      </c>
      <c r="E92" s="39" t="s">
        <v>133</v>
      </c>
    </row>
    <row r="93" spans="1:16" ht="25.5">
      <c r="A93" t="s">
        <v>50</v>
      </c>
      <c s="34" t="s">
        <v>150</v>
      </c>
      <c s="34" t="s">
        <v>151</v>
      </c>
      <c s="35" t="s">
        <v>5</v>
      </c>
      <c s="6" t="s">
        <v>152</v>
      </c>
      <c s="36" t="s">
        <v>110</v>
      </c>
      <c s="37">
        <v>1</v>
      </c>
      <c s="36">
        <v>0</v>
      </c>
      <c s="36">
        <f>ROUND(G93*H93,6)</f>
      </c>
      <c r="L93" s="38">
        <v>0</v>
      </c>
      <c s="32">
        <f>ROUND(ROUND(L93,2)*ROUND(G93,3),2)</f>
      </c>
      <c s="36" t="s">
        <v>55</v>
      </c>
      <c>
        <f>(M93*21)/100</f>
      </c>
      <c t="s">
        <v>28</v>
      </c>
    </row>
    <row r="94" spans="1:5" ht="38.25">
      <c r="A94" s="35" t="s">
        <v>56</v>
      </c>
      <c r="E94" s="39" t="s">
        <v>153</v>
      </c>
    </row>
    <row r="95" spans="1:5" ht="12.75">
      <c r="A95" s="35" t="s">
        <v>57</v>
      </c>
      <c r="E95" s="40" t="s">
        <v>58</v>
      </c>
    </row>
    <row r="96" spans="1:5" ht="102">
      <c r="A96" t="s">
        <v>59</v>
      </c>
      <c r="E96" s="39" t="s">
        <v>133</v>
      </c>
    </row>
    <row r="97" spans="1:16" ht="25.5">
      <c r="A97" t="s">
        <v>50</v>
      </c>
      <c s="34" t="s">
        <v>154</v>
      </c>
      <c s="34" t="s">
        <v>155</v>
      </c>
      <c s="35" t="s">
        <v>5</v>
      </c>
      <c s="6" t="s">
        <v>156</v>
      </c>
      <c s="36" t="s">
        <v>110</v>
      </c>
      <c s="37">
        <v>1</v>
      </c>
      <c s="36">
        <v>0</v>
      </c>
      <c s="36">
        <f>ROUND(G97*H97,6)</f>
      </c>
      <c r="L97" s="38">
        <v>0</v>
      </c>
      <c s="32">
        <f>ROUND(ROUND(L97,2)*ROUND(G97,3),2)</f>
      </c>
      <c s="36" t="s">
        <v>55</v>
      </c>
      <c>
        <f>(M97*21)/100</f>
      </c>
      <c t="s">
        <v>28</v>
      </c>
    </row>
    <row r="98" spans="1:5" ht="25.5">
      <c r="A98" s="35" t="s">
        <v>56</v>
      </c>
      <c r="E98" s="39" t="s">
        <v>156</v>
      </c>
    </row>
    <row r="99" spans="1:5" ht="12.75">
      <c r="A99" s="35" t="s">
        <v>57</v>
      </c>
      <c r="E99" s="40" t="s">
        <v>58</v>
      </c>
    </row>
    <row r="100" spans="1:5" ht="102">
      <c r="A100" t="s">
        <v>59</v>
      </c>
      <c r="E100" s="39" t="s">
        <v>133</v>
      </c>
    </row>
    <row r="101" spans="1:16" ht="25.5">
      <c r="A101" t="s">
        <v>50</v>
      </c>
      <c s="34" t="s">
        <v>157</v>
      </c>
      <c s="34" t="s">
        <v>158</v>
      </c>
      <c s="35" t="s">
        <v>5</v>
      </c>
      <c s="6" t="s">
        <v>159</v>
      </c>
      <c s="36" t="s">
        <v>110</v>
      </c>
      <c s="37">
        <v>1</v>
      </c>
      <c s="36">
        <v>0</v>
      </c>
      <c s="36">
        <f>ROUND(G101*H101,6)</f>
      </c>
      <c r="L101" s="38">
        <v>0</v>
      </c>
      <c s="32">
        <f>ROUND(ROUND(L101,2)*ROUND(G101,3),2)</f>
      </c>
      <c s="36" t="s">
        <v>55</v>
      </c>
      <c>
        <f>(M101*21)/100</f>
      </c>
      <c t="s">
        <v>28</v>
      </c>
    </row>
    <row r="102" spans="1:5" ht="25.5">
      <c r="A102" s="35" t="s">
        <v>56</v>
      </c>
      <c r="E102" s="39" t="s">
        <v>159</v>
      </c>
    </row>
    <row r="103" spans="1:5" ht="12.75">
      <c r="A103" s="35" t="s">
        <v>57</v>
      </c>
      <c r="E103" s="40" t="s">
        <v>58</v>
      </c>
    </row>
    <row r="104" spans="1:5" ht="102">
      <c r="A104" t="s">
        <v>59</v>
      </c>
      <c r="E104" s="39" t="s">
        <v>133</v>
      </c>
    </row>
    <row r="105" spans="1:16" ht="38.25">
      <c r="A105" t="s">
        <v>50</v>
      </c>
      <c s="34" t="s">
        <v>160</v>
      </c>
      <c s="34" t="s">
        <v>161</v>
      </c>
      <c s="35" t="s">
        <v>5</v>
      </c>
      <c s="6" t="s">
        <v>162</v>
      </c>
      <c s="36" t="s">
        <v>110</v>
      </c>
      <c s="37">
        <v>1</v>
      </c>
      <c s="36">
        <v>0</v>
      </c>
      <c s="36">
        <f>ROUND(G105*H105,6)</f>
      </c>
      <c r="L105" s="38">
        <v>0</v>
      </c>
      <c s="32">
        <f>ROUND(ROUND(L105,2)*ROUND(G105,3),2)</f>
      </c>
      <c s="36" t="s">
        <v>55</v>
      </c>
      <c>
        <f>(M105*21)/100</f>
      </c>
      <c t="s">
        <v>28</v>
      </c>
    </row>
    <row r="106" spans="1:5" ht="38.25">
      <c r="A106" s="35" t="s">
        <v>56</v>
      </c>
      <c r="E106" s="39" t="s">
        <v>162</v>
      </c>
    </row>
    <row r="107" spans="1:5" ht="12.75">
      <c r="A107" s="35" t="s">
        <v>57</v>
      </c>
      <c r="E107" s="40" t="s">
        <v>58</v>
      </c>
    </row>
    <row r="108" spans="1:5" ht="102">
      <c r="A108" t="s">
        <v>59</v>
      </c>
      <c r="E108" s="39" t="s">
        <v>133</v>
      </c>
    </row>
    <row r="109" spans="1:16" ht="12.75">
      <c r="A109" t="s">
        <v>50</v>
      </c>
      <c s="34" t="s">
        <v>163</v>
      </c>
      <c s="34" t="s">
        <v>164</v>
      </c>
      <c s="35" t="s">
        <v>5</v>
      </c>
      <c s="6" t="s">
        <v>165</v>
      </c>
      <c s="36" t="s">
        <v>110</v>
      </c>
      <c s="37">
        <v>40</v>
      </c>
      <c s="36">
        <v>0</v>
      </c>
      <c s="36">
        <f>ROUND(G109*H109,6)</f>
      </c>
      <c r="L109" s="38">
        <v>0</v>
      </c>
      <c s="32">
        <f>ROUND(ROUND(L109,2)*ROUND(G109,3),2)</f>
      </c>
      <c s="36" t="s">
        <v>55</v>
      </c>
      <c>
        <f>(M109*21)/100</f>
      </c>
      <c t="s">
        <v>28</v>
      </c>
    </row>
    <row r="110" spans="1:5" ht="12.75">
      <c r="A110" s="35" t="s">
        <v>56</v>
      </c>
      <c r="E110" s="39" t="s">
        <v>165</v>
      </c>
    </row>
    <row r="111" spans="1:5" ht="12.75">
      <c r="A111" s="35" t="s">
        <v>57</v>
      </c>
      <c r="E111" s="40" t="s">
        <v>166</v>
      </c>
    </row>
    <row r="112" spans="1:5" ht="63.75">
      <c r="A112" t="s">
        <v>59</v>
      </c>
      <c r="E112" s="39" t="s">
        <v>167</v>
      </c>
    </row>
    <row r="113" spans="1:13" ht="12.75">
      <c r="A113" t="s">
        <v>47</v>
      </c>
      <c r="C113" s="31" t="s">
        <v>168</v>
      </c>
      <c r="E113" s="33" t="s">
        <v>169</v>
      </c>
      <c r="J113" s="32">
        <f>0</f>
      </c>
      <c s="32">
        <f>0</f>
      </c>
      <c s="32">
        <f>0+L114</f>
      </c>
      <c s="32">
        <f>0+M114</f>
      </c>
    </row>
    <row r="114" spans="1:16" ht="12.75">
      <c r="A114" t="s">
        <v>50</v>
      </c>
      <c s="34" t="s">
        <v>170</v>
      </c>
      <c s="34" t="s">
        <v>171</v>
      </c>
      <c s="35" t="s">
        <v>5</v>
      </c>
      <c s="6" t="s">
        <v>172</v>
      </c>
      <c s="36" t="s">
        <v>101</v>
      </c>
      <c s="37">
        <v>10</v>
      </c>
      <c s="36">
        <v>0</v>
      </c>
      <c s="36">
        <f>ROUND(G114*H114,6)</f>
      </c>
      <c r="L114" s="38">
        <v>0</v>
      </c>
      <c s="32">
        <f>ROUND(ROUND(L114,2)*ROUND(G114,3),2)</f>
      </c>
      <c s="36" t="s">
        <v>55</v>
      </c>
      <c>
        <f>(M114*21)/100</f>
      </c>
      <c t="s">
        <v>28</v>
      </c>
    </row>
    <row r="115" spans="1:5" ht="12.75">
      <c r="A115" s="35" t="s">
        <v>56</v>
      </c>
      <c r="E115" s="39" t="s">
        <v>172</v>
      </c>
    </row>
    <row r="116" spans="1:5" ht="12.75">
      <c r="A116" s="35" t="s">
        <v>57</v>
      </c>
      <c r="E116" s="40" t="s">
        <v>173</v>
      </c>
    </row>
    <row r="117" spans="1:5" ht="102">
      <c r="A117" t="s">
        <v>59</v>
      </c>
      <c r="E117" s="39" t="s">
        <v>174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6509</v>
      </c>
      <c s="41">
        <f>Rekapitulace!C32</f>
      </c>
      <c s="20" t="s">
        <v>0</v>
      </c>
      <c t="s">
        <v>23</v>
      </c>
      <c t="s">
        <v>28</v>
      </c>
    </row>
    <row r="4" spans="1:16" ht="32" customHeight="1">
      <c r="A4" s="24" t="s">
        <v>20</v>
      </c>
      <c s="25" t="s">
        <v>29</v>
      </c>
      <c s="27" t="s">
        <v>6509</v>
      </c>
      <c r="E4" s="26" t="s">
        <v>6510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COUNTIFS(L8:L108,"=0",A8:A108,"P")+COUNTIFS(L8:L108,"",A8:A108,"P")+SUM(Q8:Q108)</f>
      </c>
    </row>
    <row r="8" spans="1:13" ht="12.75">
      <c r="A8" t="s">
        <v>45</v>
      </c>
      <c r="C8" s="28" t="s">
        <v>6512</v>
      </c>
      <c r="E8" s="30" t="s">
        <v>6510</v>
      </c>
      <c r="J8" s="29">
        <f>0+J9+J14+J19+J24+J29+J34+J59</f>
      </c>
      <c s="29">
        <f>0+K9+K14+K19+K24+K29+K34+K59</f>
      </c>
      <c s="29">
        <f>0+L9+L14+L19+L24+L29+L34+L59</f>
      </c>
      <c s="29">
        <f>0+M9+M14+M19+M24+M29+M34+M59</f>
      </c>
    </row>
    <row r="9" spans="1:13" ht="12.75">
      <c r="A9" t="s">
        <v>47</v>
      </c>
      <c r="C9" s="31" t="s">
        <v>62</v>
      </c>
      <c r="E9" s="33" t="s">
        <v>1467</v>
      </c>
      <c r="J9" s="32">
        <f>0</f>
      </c>
      <c s="32">
        <f>0</f>
      </c>
      <c s="32">
        <f>0+L10</f>
      </c>
      <c s="32">
        <f>0+M10</f>
      </c>
    </row>
    <row r="10" spans="1:16" ht="25.5">
      <c r="A10" t="s">
        <v>50</v>
      </c>
      <c s="34" t="s">
        <v>62</v>
      </c>
      <c s="34" t="s">
        <v>1495</v>
      </c>
      <c s="35" t="s">
        <v>1496</v>
      </c>
      <c s="6" t="s">
        <v>1497</v>
      </c>
      <c s="36" t="s">
        <v>1470</v>
      </c>
      <c s="37">
        <v>2.497</v>
      </c>
      <c s="36">
        <v>0</v>
      </c>
      <c s="36">
        <f>ROUND(G10*H10,6)</f>
      </c>
      <c r="L10" s="38">
        <v>0</v>
      </c>
      <c s="32">
        <f>ROUND(ROUND(L10,2)*ROUND(G10,3),2)</f>
      </c>
      <c s="36" t="s">
        <v>55</v>
      </c>
      <c>
        <f>(M10*21)/100</f>
      </c>
      <c t="s">
        <v>28</v>
      </c>
    </row>
    <row r="11" spans="1:5" ht="25.5">
      <c r="A11" s="35" t="s">
        <v>56</v>
      </c>
      <c r="E11" s="39" t="s">
        <v>1497</v>
      </c>
    </row>
    <row r="12" spans="1:5" ht="38.25">
      <c r="A12" s="35" t="s">
        <v>57</v>
      </c>
      <c r="E12" s="42" t="s">
        <v>6513</v>
      </c>
    </row>
    <row r="13" spans="1:5" ht="409.5">
      <c r="A13" t="s">
        <v>59</v>
      </c>
      <c r="E13" s="39" t="s">
        <v>6514</v>
      </c>
    </row>
    <row r="14" spans="1:13" ht="12.75">
      <c r="A14" t="s">
        <v>47</v>
      </c>
      <c r="C14" s="31" t="s">
        <v>1710</v>
      </c>
      <c r="E14" s="33" t="s">
        <v>1711</v>
      </c>
      <c r="J14" s="32">
        <f>0</f>
      </c>
      <c s="32">
        <f>0</f>
      </c>
      <c s="32">
        <f>0+L15</f>
      </c>
      <c s="32">
        <f>0+M15</f>
      </c>
    </row>
    <row r="15" spans="1:16" ht="25.5">
      <c r="A15" t="s">
        <v>50</v>
      </c>
      <c s="34" t="s">
        <v>170</v>
      </c>
      <c s="34" t="s">
        <v>1766</v>
      </c>
      <c s="35" t="s">
        <v>1767</v>
      </c>
      <c s="6" t="s">
        <v>1768</v>
      </c>
      <c s="36" t="s">
        <v>66</v>
      </c>
      <c s="37">
        <v>4.148</v>
      </c>
      <c s="36">
        <v>0</v>
      </c>
      <c s="36">
        <f>ROUND(G15*H15,6)</f>
      </c>
      <c r="L15" s="38">
        <v>0</v>
      </c>
      <c s="32">
        <f>ROUND(ROUND(L15,2)*ROUND(G15,3),2)</f>
      </c>
      <c s="36" t="s">
        <v>55</v>
      </c>
      <c>
        <f>(M15*21)/100</f>
      </c>
      <c t="s">
        <v>28</v>
      </c>
    </row>
    <row r="16" spans="1:5" ht="25.5">
      <c r="A16" s="35" t="s">
        <v>56</v>
      </c>
      <c r="E16" s="39" t="s">
        <v>1768</v>
      </c>
    </row>
    <row r="17" spans="1:5" ht="25.5">
      <c r="A17" s="35" t="s">
        <v>57</v>
      </c>
      <c r="E17" s="40" t="s">
        <v>6515</v>
      </c>
    </row>
    <row r="18" spans="1:5" ht="409.5">
      <c r="A18" t="s">
        <v>59</v>
      </c>
      <c r="E18" s="39" t="s">
        <v>6514</v>
      </c>
    </row>
    <row r="19" spans="1:13" ht="12.75">
      <c r="A19" t="s">
        <v>47</v>
      </c>
      <c r="C19" s="31" t="s">
        <v>1774</v>
      </c>
      <c r="E19" s="33" t="s">
        <v>1775</v>
      </c>
      <c r="J19" s="32">
        <f>0</f>
      </c>
      <c s="32">
        <f>0</f>
      </c>
      <c s="32">
        <f>0+L20</f>
      </c>
      <c s="32">
        <f>0+M20</f>
      </c>
    </row>
    <row r="20" spans="1:16" ht="25.5">
      <c r="A20" t="s">
        <v>50</v>
      </c>
      <c s="34" t="s">
        <v>51</v>
      </c>
      <c s="34" t="s">
        <v>1821</v>
      </c>
      <c s="35" t="s">
        <v>1822</v>
      </c>
      <c s="6" t="s">
        <v>6516</v>
      </c>
      <c s="36" t="s">
        <v>66</v>
      </c>
      <c s="37">
        <v>0.197</v>
      </c>
      <c s="36">
        <v>0</v>
      </c>
      <c s="36">
        <f>ROUND(G20*H20,6)</f>
      </c>
      <c r="L20" s="38">
        <v>0</v>
      </c>
      <c s="32">
        <f>ROUND(ROUND(L20,2)*ROUND(G20,3),2)</f>
      </c>
      <c s="36" t="s">
        <v>55</v>
      </c>
      <c>
        <f>(M20*21)/100</f>
      </c>
      <c t="s">
        <v>28</v>
      </c>
    </row>
    <row r="21" spans="1:5" ht="25.5">
      <c r="A21" s="35" t="s">
        <v>56</v>
      </c>
      <c r="E21" s="39" t="s">
        <v>6516</v>
      </c>
    </row>
    <row r="22" spans="1:5" ht="25.5">
      <c r="A22" s="35" t="s">
        <v>57</v>
      </c>
      <c r="E22" s="40" t="s">
        <v>6517</v>
      </c>
    </row>
    <row r="23" spans="1:5" ht="409.5">
      <c r="A23" t="s">
        <v>59</v>
      </c>
      <c r="E23" s="39" t="s">
        <v>6514</v>
      </c>
    </row>
    <row r="24" spans="1:13" ht="12.75">
      <c r="A24" t="s">
        <v>47</v>
      </c>
      <c r="C24" s="31" t="s">
        <v>1839</v>
      </c>
      <c r="E24" s="33" t="s">
        <v>1840</v>
      </c>
      <c r="J24" s="32">
        <f>0</f>
      </c>
      <c s="32">
        <f>0</f>
      </c>
      <c s="32">
        <f>0+L25</f>
      </c>
      <c s="32">
        <f>0+M25</f>
      </c>
    </row>
    <row r="25" spans="1:16" ht="25.5">
      <c r="A25" t="s">
        <v>50</v>
      </c>
      <c s="34" t="s">
        <v>255</v>
      </c>
      <c s="34" t="s">
        <v>1962</v>
      </c>
      <c s="35" t="s">
        <v>1963</v>
      </c>
      <c s="6" t="s">
        <v>6518</v>
      </c>
      <c s="36" t="s">
        <v>66</v>
      </c>
      <c s="37">
        <v>36.77</v>
      </c>
      <c s="36">
        <v>0</v>
      </c>
      <c s="36">
        <f>ROUND(G25*H25,6)</f>
      </c>
      <c r="L25" s="38">
        <v>0</v>
      </c>
      <c s="32">
        <f>ROUND(ROUND(L25,2)*ROUND(G25,3),2)</f>
      </c>
      <c s="36" t="s">
        <v>55</v>
      </c>
      <c>
        <f>(M25*21)/100</f>
      </c>
      <c t="s">
        <v>28</v>
      </c>
    </row>
    <row r="26" spans="1:5" ht="25.5">
      <c r="A26" s="35" t="s">
        <v>56</v>
      </c>
      <c r="E26" s="39" t="s">
        <v>6519</v>
      </c>
    </row>
    <row r="27" spans="1:5" ht="38.25">
      <c r="A27" s="35" t="s">
        <v>57</v>
      </c>
      <c r="E27" s="40" t="s">
        <v>6520</v>
      </c>
    </row>
    <row r="28" spans="1:5" ht="409.5">
      <c r="A28" t="s">
        <v>59</v>
      </c>
      <c r="E28" s="39" t="s">
        <v>6514</v>
      </c>
    </row>
    <row r="29" spans="1:13" ht="12.75">
      <c r="A29" t="s">
        <v>47</v>
      </c>
      <c r="C29" s="31" t="s">
        <v>2966</v>
      </c>
      <c r="E29" s="33" t="s">
        <v>2967</v>
      </c>
      <c r="J29" s="32">
        <f>0</f>
      </c>
      <c s="32">
        <f>0</f>
      </c>
      <c s="32">
        <f>0+L30</f>
      </c>
      <c s="32">
        <f>0+M30</f>
      </c>
    </row>
    <row r="30" spans="1:16" ht="25.5">
      <c r="A30" t="s">
        <v>50</v>
      </c>
      <c s="34" t="s">
        <v>260</v>
      </c>
      <c s="34" t="s">
        <v>3007</v>
      </c>
      <c s="35" t="s">
        <v>3008</v>
      </c>
      <c s="6" t="s">
        <v>6521</v>
      </c>
      <c s="36" t="s">
        <v>66</v>
      </c>
      <c s="37">
        <v>0.15</v>
      </c>
      <c s="36">
        <v>0</v>
      </c>
      <c s="36">
        <f>ROUND(G30*H30,6)</f>
      </c>
      <c r="L30" s="38">
        <v>0</v>
      </c>
      <c s="32">
        <f>ROUND(ROUND(L30,2)*ROUND(G30,3),2)</f>
      </c>
      <c s="36" t="s">
        <v>55</v>
      </c>
      <c>
        <f>(M30*21)/100</f>
      </c>
      <c t="s">
        <v>28</v>
      </c>
    </row>
    <row r="31" spans="1:5" ht="25.5">
      <c r="A31" s="35" t="s">
        <v>56</v>
      </c>
      <c r="E31" s="39" t="s">
        <v>6522</v>
      </c>
    </row>
    <row r="32" spans="1:5" ht="25.5">
      <c r="A32" s="35" t="s">
        <v>57</v>
      </c>
      <c r="E32" s="40" t="s">
        <v>6523</v>
      </c>
    </row>
    <row r="33" spans="1:5" ht="409.5">
      <c r="A33" t="s">
        <v>59</v>
      </c>
      <c r="E33" s="39" t="s">
        <v>6514</v>
      </c>
    </row>
    <row r="34" spans="1:13" ht="12.75">
      <c r="A34" t="s">
        <v>47</v>
      </c>
      <c r="C34" s="31" t="s">
        <v>646</v>
      </c>
      <c r="E34" s="33" t="s">
        <v>3925</v>
      </c>
      <c r="J34" s="32">
        <f>0</f>
      </c>
      <c s="32">
        <f>0</f>
      </c>
      <c s="32">
        <f>0+L35+L39+L43+L47+L51+L55</f>
      </c>
      <c s="32">
        <f>0+M35+M39+M43+M47+M51+M55</f>
      </c>
    </row>
    <row r="35" spans="1:16" ht="25.5">
      <c r="A35" t="s">
        <v>50</v>
      </c>
      <c s="34" t="s">
        <v>78</v>
      </c>
      <c s="34" t="s">
        <v>3930</v>
      </c>
      <c s="35" t="s">
        <v>3931</v>
      </c>
      <c s="6" t="s">
        <v>6524</v>
      </c>
      <c s="36" t="s">
        <v>66</v>
      </c>
      <c s="37">
        <v>974.302</v>
      </c>
      <c s="36">
        <v>0</v>
      </c>
      <c s="36">
        <f>ROUND(G35*H35,6)</f>
      </c>
      <c r="L35" s="38">
        <v>0</v>
      </c>
      <c s="32">
        <f>ROUND(ROUND(L35,2)*ROUND(G35,3),2)</f>
      </c>
      <c s="36" t="s">
        <v>55</v>
      </c>
      <c>
        <f>(M35*21)/100</f>
      </c>
      <c t="s">
        <v>28</v>
      </c>
    </row>
    <row r="36" spans="1:5" ht="25.5">
      <c r="A36" s="35" t="s">
        <v>56</v>
      </c>
      <c r="E36" s="39" t="s">
        <v>6525</v>
      </c>
    </row>
    <row r="37" spans="1:5" ht="25.5">
      <c r="A37" s="35" t="s">
        <v>57</v>
      </c>
      <c r="E37" s="40" t="s">
        <v>6526</v>
      </c>
    </row>
    <row r="38" spans="1:5" ht="409.5">
      <c r="A38" t="s">
        <v>59</v>
      </c>
      <c r="E38" s="39" t="s">
        <v>6514</v>
      </c>
    </row>
    <row r="39" spans="1:16" ht="25.5">
      <c r="A39" t="s">
        <v>50</v>
      </c>
      <c s="34" t="s">
        <v>83</v>
      </c>
      <c s="34" t="s">
        <v>3934</v>
      </c>
      <c s="35" t="s">
        <v>3935</v>
      </c>
      <c s="6" t="s">
        <v>6527</v>
      </c>
      <c s="36" t="s">
        <v>66</v>
      </c>
      <c s="37">
        <v>0.265</v>
      </c>
      <c s="36">
        <v>0</v>
      </c>
      <c s="36">
        <f>ROUND(G39*H39,6)</f>
      </c>
      <c r="L39" s="38">
        <v>0</v>
      </c>
      <c s="32">
        <f>ROUND(ROUND(L39,2)*ROUND(G39,3),2)</f>
      </c>
      <c s="36" t="s">
        <v>55</v>
      </c>
      <c>
        <f>(M39*21)/100</f>
      </c>
      <c t="s">
        <v>28</v>
      </c>
    </row>
    <row r="40" spans="1:5" ht="25.5">
      <c r="A40" s="35" t="s">
        <v>56</v>
      </c>
      <c r="E40" s="39" t="s">
        <v>6527</v>
      </c>
    </row>
    <row r="41" spans="1:5" ht="25.5">
      <c r="A41" s="35" t="s">
        <v>57</v>
      </c>
      <c r="E41" s="40" t="s">
        <v>6528</v>
      </c>
    </row>
    <row r="42" spans="1:5" ht="409.5">
      <c r="A42" t="s">
        <v>59</v>
      </c>
      <c r="E42" s="39" t="s">
        <v>6514</v>
      </c>
    </row>
    <row r="43" spans="1:16" ht="25.5">
      <c r="A43" t="s">
        <v>50</v>
      </c>
      <c s="34" t="s">
        <v>27</v>
      </c>
      <c s="34" t="s">
        <v>3938</v>
      </c>
      <c s="35" t="s">
        <v>3939</v>
      </c>
      <c s="6" t="s">
        <v>6529</v>
      </c>
      <c s="36" t="s">
        <v>66</v>
      </c>
      <c s="37">
        <v>17.338</v>
      </c>
      <c s="36">
        <v>0</v>
      </c>
      <c s="36">
        <f>ROUND(G43*H43,6)</f>
      </c>
      <c r="L43" s="38">
        <v>0</v>
      </c>
      <c s="32">
        <f>ROUND(ROUND(L43,2)*ROUND(G43,3),2)</f>
      </c>
      <c s="36" t="s">
        <v>55</v>
      </c>
      <c>
        <f>(M43*21)/100</f>
      </c>
      <c t="s">
        <v>28</v>
      </c>
    </row>
    <row r="44" spans="1:5" ht="25.5">
      <c r="A44" s="35" t="s">
        <v>56</v>
      </c>
      <c r="E44" s="39" t="s">
        <v>6529</v>
      </c>
    </row>
    <row r="45" spans="1:5" ht="25.5">
      <c r="A45" s="35" t="s">
        <v>57</v>
      </c>
      <c r="E45" s="40" t="s">
        <v>6530</v>
      </c>
    </row>
    <row r="46" spans="1:5" ht="409.5">
      <c r="A46" t="s">
        <v>59</v>
      </c>
      <c r="E46" s="39" t="s">
        <v>6514</v>
      </c>
    </row>
    <row r="47" spans="1:16" ht="25.5">
      <c r="A47" t="s">
        <v>50</v>
      </c>
      <c s="34" t="s">
        <v>92</v>
      </c>
      <c s="34" t="s">
        <v>3942</v>
      </c>
      <c s="35" t="s">
        <v>3943</v>
      </c>
      <c s="6" t="s">
        <v>6531</v>
      </c>
      <c s="36" t="s">
        <v>66</v>
      </c>
      <c s="37">
        <v>6.682</v>
      </c>
      <c s="36">
        <v>0</v>
      </c>
      <c s="36">
        <f>ROUND(G47*H47,6)</f>
      </c>
      <c r="L47" s="38">
        <v>0</v>
      </c>
      <c s="32">
        <f>ROUND(ROUND(L47,2)*ROUND(G47,3),2)</f>
      </c>
      <c s="36" t="s">
        <v>55</v>
      </c>
      <c>
        <f>(M47*21)/100</f>
      </c>
      <c t="s">
        <v>28</v>
      </c>
    </row>
    <row r="48" spans="1:5" ht="25.5">
      <c r="A48" s="35" t="s">
        <v>56</v>
      </c>
      <c r="E48" s="39" t="s">
        <v>6531</v>
      </c>
    </row>
    <row r="49" spans="1:5" ht="25.5">
      <c r="A49" s="35" t="s">
        <v>57</v>
      </c>
      <c r="E49" s="40" t="s">
        <v>6532</v>
      </c>
    </row>
    <row r="50" spans="1:5" ht="409.5">
      <c r="A50" t="s">
        <v>59</v>
      </c>
      <c r="E50" s="39" t="s">
        <v>6514</v>
      </c>
    </row>
    <row r="51" spans="1:16" ht="25.5">
      <c r="A51" t="s">
        <v>50</v>
      </c>
      <c s="34" t="s">
        <v>48</v>
      </c>
      <c s="34" t="s">
        <v>3946</v>
      </c>
      <c s="35" t="s">
        <v>3947</v>
      </c>
      <c s="6" t="s">
        <v>6533</v>
      </c>
      <c s="36" t="s">
        <v>66</v>
      </c>
      <c s="37">
        <v>3</v>
      </c>
      <c s="36">
        <v>0</v>
      </c>
      <c s="36">
        <f>ROUND(G51*H51,6)</f>
      </c>
      <c r="L51" s="38">
        <v>0</v>
      </c>
      <c s="32">
        <f>ROUND(ROUND(L51,2)*ROUND(G51,3),2)</f>
      </c>
      <c s="36" t="s">
        <v>55</v>
      </c>
      <c>
        <f>(M51*21)/100</f>
      </c>
      <c t="s">
        <v>28</v>
      </c>
    </row>
    <row r="52" spans="1:5" ht="25.5">
      <c r="A52" s="35" t="s">
        <v>56</v>
      </c>
      <c r="E52" s="39" t="s">
        <v>6533</v>
      </c>
    </row>
    <row r="53" spans="1:5" ht="25.5">
      <c r="A53" s="35" t="s">
        <v>57</v>
      </c>
      <c r="E53" s="40" t="s">
        <v>6534</v>
      </c>
    </row>
    <row r="54" spans="1:5" ht="409.5">
      <c r="A54" t="s">
        <v>59</v>
      </c>
      <c r="E54" s="39" t="s">
        <v>6514</v>
      </c>
    </row>
    <row r="55" spans="1:16" ht="12.75">
      <c r="A55" t="s">
        <v>50</v>
      </c>
      <c s="34" t="s">
        <v>107</v>
      </c>
      <c s="34" t="s">
        <v>3950</v>
      </c>
      <c s="35" t="s">
        <v>3951</v>
      </c>
      <c s="6" t="s">
        <v>3952</v>
      </c>
      <c s="36" t="s">
        <v>66</v>
      </c>
      <c s="37">
        <v>0.25</v>
      </c>
      <c s="36">
        <v>0</v>
      </c>
      <c s="36">
        <f>ROUND(G55*H55,6)</f>
      </c>
      <c r="L55" s="38">
        <v>0</v>
      </c>
      <c s="32">
        <f>ROUND(ROUND(L55,2)*ROUND(G55,3),2)</f>
      </c>
      <c s="36" t="s">
        <v>55</v>
      </c>
      <c>
        <f>(M55*21)/100</f>
      </c>
      <c t="s">
        <v>28</v>
      </c>
    </row>
    <row r="56" spans="1:5" ht="12.75">
      <c r="A56" s="35" t="s">
        <v>56</v>
      </c>
      <c r="E56" s="39" t="s">
        <v>3952</v>
      </c>
    </row>
    <row r="57" spans="1:5" ht="25.5">
      <c r="A57" s="35" t="s">
        <v>57</v>
      </c>
      <c r="E57" s="40" t="s">
        <v>6535</v>
      </c>
    </row>
    <row r="58" spans="1:5" ht="409.5">
      <c r="A58" t="s">
        <v>59</v>
      </c>
      <c r="E58" s="39" t="s">
        <v>6514</v>
      </c>
    </row>
    <row r="59" spans="1:13" ht="12.75">
      <c r="A59" t="s">
        <v>47</v>
      </c>
      <c r="C59" s="31" t="s">
        <v>60</v>
      </c>
      <c r="E59" s="33" t="s">
        <v>61</v>
      </c>
      <c r="J59" s="32">
        <f>0</f>
      </c>
      <c s="32">
        <f>0</f>
      </c>
      <c s="32">
        <f>0+L60+L64+L68+L72+L76+L80+L84+L88+L92+L96+L100+L104+L108</f>
      </c>
      <c s="32">
        <f>0+M60+M64+M68+M72+M76+M80+M84+M88+M92+M96+M100+M104+M108</f>
      </c>
    </row>
    <row r="60" spans="1:16" ht="25.5">
      <c r="A60" t="s">
        <v>50</v>
      </c>
      <c s="34" t="s">
        <v>125</v>
      </c>
      <c s="34" t="s">
        <v>63</v>
      </c>
      <c s="35" t="s">
        <v>64</v>
      </c>
      <c s="6" t="s">
        <v>6536</v>
      </c>
      <c s="36" t="s">
        <v>66</v>
      </c>
      <c s="37">
        <v>27.04</v>
      </c>
      <c s="36">
        <v>0</v>
      </c>
      <c s="36">
        <f>ROUND(G60*H60,6)</f>
      </c>
      <c r="L60" s="38">
        <v>0</v>
      </c>
      <c s="32">
        <f>ROUND(ROUND(L60,2)*ROUND(G60,3),2)</f>
      </c>
      <c s="36" t="s">
        <v>55</v>
      </c>
      <c>
        <f>(M60*21)/100</f>
      </c>
      <c t="s">
        <v>28</v>
      </c>
    </row>
    <row r="61" spans="1:5" ht="25.5">
      <c r="A61" s="35" t="s">
        <v>56</v>
      </c>
      <c r="E61" s="39" t="s">
        <v>6536</v>
      </c>
    </row>
    <row r="62" spans="1:5" ht="12.75">
      <c r="A62" s="35" t="s">
        <v>57</v>
      </c>
      <c r="E62" s="40" t="s">
        <v>5</v>
      </c>
    </row>
    <row r="63" spans="1:5" ht="409.5">
      <c r="A63" t="s">
        <v>59</v>
      </c>
      <c r="E63" s="39" t="s">
        <v>6514</v>
      </c>
    </row>
    <row r="64" spans="1:16" ht="38.25">
      <c r="A64" t="s">
        <v>50</v>
      </c>
      <c s="34" t="s">
        <v>130</v>
      </c>
      <c s="34" t="s">
        <v>69</v>
      </c>
      <c s="35" t="s">
        <v>70</v>
      </c>
      <c s="6" t="s">
        <v>71</v>
      </c>
      <c s="36" t="s">
        <v>66</v>
      </c>
      <c s="37">
        <v>21.67</v>
      </c>
      <c s="36">
        <v>0</v>
      </c>
      <c s="36">
        <f>ROUND(G64*H64,6)</f>
      </c>
      <c r="L64" s="38">
        <v>0</v>
      </c>
      <c s="32">
        <f>ROUND(ROUND(L64,2)*ROUND(G64,3),2)</f>
      </c>
      <c s="36" t="s">
        <v>55</v>
      </c>
      <c>
        <f>(M64*21)/100</f>
      </c>
      <c t="s">
        <v>28</v>
      </c>
    </row>
    <row r="65" spans="1:5" ht="38.25">
      <c r="A65" s="35" t="s">
        <v>56</v>
      </c>
      <c r="E65" s="39" t="s">
        <v>72</v>
      </c>
    </row>
    <row r="66" spans="1:5" ht="153">
      <c r="A66" s="35" t="s">
        <v>57</v>
      </c>
      <c r="E66" s="40" t="s">
        <v>6537</v>
      </c>
    </row>
    <row r="67" spans="1:5" ht="409.5">
      <c r="A67" t="s">
        <v>59</v>
      </c>
      <c r="E67" s="39" t="s">
        <v>6514</v>
      </c>
    </row>
    <row r="68" spans="1:16" ht="25.5">
      <c r="A68" t="s">
        <v>50</v>
      </c>
      <c s="34" t="s">
        <v>134</v>
      </c>
      <c s="34" t="s">
        <v>74</v>
      </c>
      <c s="35" t="s">
        <v>75</v>
      </c>
      <c s="6" t="s">
        <v>76</v>
      </c>
      <c s="36" t="s">
        <v>66</v>
      </c>
      <c s="37">
        <v>4.725</v>
      </c>
      <c s="36">
        <v>0</v>
      </c>
      <c s="36">
        <f>ROUND(G68*H68,6)</f>
      </c>
      <c r="L68" s="38">
        <v>0</v>
      </c>
      <c s="32">
        <f>ROUND(ROUND(L68,2)*ROUND(G68,3),2)</f>
      </c>
      <c s="36" t="s">
        <v>55</v>
      </c>
      <c>
        <f>(M68*21)/100</f>
      </c>
      <c t="s">
        <v>28</v>
      </c>
    </row>
    <row r="69" spans="1:5" ht="25.5">
      <c r="A69" s="35" t="s">
        <v>56</v>
      </c>
      <c r="E69" s="39" t="s">
        <v>76</v>
      </c>
    </row>
    <row r="70" spans="1:5" ht="140.25">
      <c r="A70" s="35" t="s">
        <v>57</v>
      </c>
      <c r="E70" s="40" t="s">
        <v>6538</v>
      </c>
    </row>
    <row r="71" spans="1:5" ht="409.5">
      <c r="A71" t="s">
        <v>59</v>
      </c>
      <c r="E71" s="39" t="s">
        <v>6514</v>
      </c>
    </row>
    <row r="72" spans="1:16" ht="25.5">
      <c r="A72" t="s">
        <v>50</v>
      </c>
      <c s="34" t="s">
        <v>137</v>
      </c>
      <c s="34" t="s">
        <v>4473</v>
      </c>
      <c s="35" t="s">
        <v>4474</v>
      </c>
      <c s="6" t="s">
        <v>4475</v>
      </c>
      <c s="36" t="s">
        <v>66</v>
      </c>
      <c s="37">
        <v>55.285</v>
      </c>
      <c s="36">
        <v>0</v>
      </c>
      <c s="36">
        <f>ROUND(G72*H72,6)</f>
      </c>
      <c r="L72" s="38">
        <v>0</v>
      </c>
      <c s="32">
        <f>ROUND(ROUND(L72,2)*ROUND(G72,3),2)</f>
      </c>
      <c s="36" t="s">
        <v>55</v>
      </c>
      <c>
        <f>(M72*21)/100</f>
      </c>
      <c t="s">
        <v>28</v>
      </c>
    </row>
    <row r="73" spans="1:5" ht="25.5">
      <c r="A73" s="35" t="s">
        <v>56</v>
      </c>
      <c r="E73" s="39" t="s">
        <v>4475</v>
      </c>
    </row>
    <row r="74" spans="1:5" ht="409.5">
      <c r="A74" s="35" t="s">
        <v>57</v>
      </c>
      <c r="E74" s="40" t="s">
        <v>6539</v>
      </c>
    </row>
    <row r="75" spans="1:5" ht="409.5">
      <c r="A75" t="s">
        <v>59</v>
      </c>
      <c r="E75" s="39" t="s">
        <v>6514</v>
      </c>
    </row>
    <row r="76" spans="1:16" ht="25.5">
      <c r="A76" t="s">
        <v>50</v>
      </c>
      <c s="34" t="s">
        <v>140</v>
      </c>
      <c s="34" t="s">
        <v>1037</v>
      </c>
      <c s="35" t="s">
        <v>1038</v>
      </c>
      <c s="6" t="s">
        <v>1039</v>
      </c>
      <c s="36" t="s">
        <v>66</v>
      </c>
      <c s="37">
        <v>2.5</v>
      </c>
      <c s="36">
        <v>0</v>
      </c>
      <c s="36">
        <f>ROUND(G76*H76,6)</f>
      </c>
      <c r="L76" s="38">
        <v>0</v>
      </c>
      <c s="32">
        <f>ROUND(ROUND(L76,2)*ROUND(G76,3),2)</f>
      </c>
      <c s="36" t="s">
        <v>55</v>
      </c>
      <c>
        <f>(M76*21)/100</f>
      </c>
      <c t="s">
        <v>28</v>
      </c>
    </row>
    <row r="77" spans="1:5" ht="25.5">
      <c r="A77" s="35" t="s">
        <v>56</v>
      </c>
      <c r="E77" s="39" t="s">
        <v>1039</v>
      </c>
    </row>
    <row r="78" spans="1:5" ht="51">
      <c r="A78" s="35" t="s">
        <v>57</v>
      </c>
      <c r="E78" s="40" t="s">
        <v>6540</v>
      </c>
    </row>
    <row r="79" spans="1:5" ht="409.5">
      <c r="A79" t="s">
        <v>59</v>
      </c>
      <c r="E79" s="39" t="s">
        <v>6514</v>
      </c>
    </row>
    <row r="80" spans="1:16" ht="25.5">
      <c r="A80" t="s">
        <v>50</v>
      </c>
      <c s="34" t="s">
        <v>143</v>
      </c>
      <c s="34" t="s">
        <v>79</v>
      </c>
      <c s="35" t="s">
        <v>80</v>
      </c>
      <c s="6" t="s">
        <v>81</v>
      </c>
      <c s="36" t="s">
        <v>66</v>
      </c>
      <c s="37">
        <v>0.817</v>
      </c>
      <c s="36">
        <v>0</v>
      </c>
      <c s="36">
        <f>ROUND(G80*H80,6)</f>
      </c>
      <c r="L80" s="38">
        <v>0</v>
      </c>
      <c s="32">
        <f>ROUND(ROUND(L80,2)*ROUND(G80,3),2)</f>
      </c>
      <c s="36" t="s">
        <v>55</v>
      </c>
      <c>
        <f>(M80*21)/100</f>
      </c>
      <c t="s">
        <v>28</v>
      </c>
    </row>
    <row r="81" spans="1:5" ht="25.5">
      <c r="A81" s="35" t="s">
        <v>56</v>
      </c>
      <c r="E81" s="39" t="s">
        <v>81</v>
      </c>
    </row>
    <row r="82" spans="1:5" ht="127.5">
      <c r="A82" s="35" t="s">
        <v>57</v>
      </c>
      <c r="E82" s="40" t="s">
        <v>6541</v>
      </c>
    </row>
    <row r="83" spans="1:5" ht="409.5">
      <c r="A83" t="s">
        <v>59</v>
      </c>
      <c r="E83" s="39" t="s">
        <v>6514</v>
      </c>
    </row>
    <row r="84" spans="1:16" ht="38.25">
      <c r="A84" t="s">
        <v>50</v>
      </c>
      <c s="34" t="s">
        <v>146</v>
      </c>
      <c s="34" t="s">
        <v>4531</v>
      </c>
      <c s="35" t="s">
        <v>4532</v>
      </c>
      <c s="6" t="s">
        <v>4533</v>
      </c>
      <c s="36" t="s">
        <v>66</v>
      </c>
      <c s="37">
        <v>0.35</v>
      </c>
      <c s="36">
        <v>0</v>
      </c>
      <c s="36">
        <f>ROUND(G84*H84,6)</f>
      </c>
      <c r="L84" s="38">
        <v>0</v>
      </c>
      <c s="32">
        <f>ROUND(ROUND(L84,2)*ROUND(G84,3),2)</f>
      </c>
      <c s="36" t="s">
        <v>55</v>
      </c>
      <c>
        <f>(M84*21)/100</f>
      </c>
      <c t="s">
        <v>28</v>
      </c>
    </row>
    <row r="85" spans="1:5" ht="38.25">
      <c r="A85" s="35" t="s">
        <v>56</v>
      </c>
      <c r="E85" s="39" t="s">
        <v>4533</v>
      </c>
    </row>
    <row r="86" spans="1:5" ht="38.25">
      <c r="A86" s="35" t="s">
        <v>57</v>
      </c>
      <c r="E86" s="40" t="s">
        <v>6542</v>
      </c>
    </row>
    <row r="87" spans="1:5" ht="409.5">
      <c r="A87" t="s">
        <v>59</v>
      </c>
      <c r="E87" s="39" t="s">
        <v>6514</v>
      </c>
    </row>
    <row r="88" spans="1:16" ht="25.5">
      <c r="A88" t="s">
        <v>50</v>
      </c>
      <c s="34" t="s">
        <v>150</v>
      </c>
      <c s="34" t="s">
        <v>4477</v>
      </c>
      <c s="35" t="s">
        <v>4478</v>
      </c>
      <c s="6" t="s">
        <v>4479</v>
      </c>
      <c s="36" t="s">
        <v>66</v>
      </c>
      <c s="37">
        <v>13.13</v>
      </c>
      <c s="36">
        <v>0</v>
      </c>
      <c s="36">
        <f>ROUND(G88*H88,6)</f>
      </c>
      <c r="L88" s="38">
        <v>0</v>
      </c>
      <c s="32">
        <f>ROUND(ROUND(L88,2)*ROUND(G88,3),2)</f>
      </c>
      <c s="36" t="s">
        <v>55</v>
      </c>
      <c>
        <f>(M88*21)/100</f>
      </c>
      <c t="s">
        <v>28</v>
      </c>
    </row>
    <row r="89" spans="1:5" ht="25.5">
      <c r="A89" s="35" t="s">
        <v>56</v>
      </c>
      <c r="E89" s="39" t="s">
        <v>6543</v>
      </c>
    </row>
    <row r="90" spans="1:5" ht="38.25">
      <c r="A90" s="35" t="s">
        <v>57</v>
      </c>
      <c r="E90" s="40" t="s">
        <v>6544</v>
      </c>
    </row>
    <row r="91" spans="1:5" ht="409.5">
      <c r="A91" t="s">
        <v>59</v>
      </c>
      <c r="E91" s="39" t="s">
        <v>6514</v>
      </c>
    </row>
    <row r="92" spans="1:16" ht="25.5">
      <c r="A92" t="s">
        <v>50</v>
      </c>
      <c s="34" t="s">
        <v>154</v>
      </c>
      <c s="34" t="s">
        <v>4535</v>
      </c>
      <c s="35" t="s">
        <v>4536</v>
      </c>
      <c s="6" t="s">
        <v>4537</v>
      </c>
      <c s="36" t="s">
        <v>66</v>
      </c>
      <c s="37">
        <v>3.15</v>
      </c>
      <c s="36">
        <v>0</v>
      </c>
      <c s="36">
        <f>ROUND(G92*H92,6)</f>
      </c>
      <c r="L92" s="38">
        <v>0</v>
      </c>
      <c s="32">
        <f>ROUND(ROUND(L92,2)*ROUND(G92,3),2)</f>
      </c>
      <c s="36" t="s">
        <v>55</v>
      </c>
      <c>
        <f>(M92*21)/100</f>
      </c>
      <c t="s">
        <v>28</v>
      </c>
    </row>
    <row r="93" spans="1:5" ht="25.5">
      <c r="A93" s="35" t="s">
        <v>56</v>
      </c>
      <c r="E93" s="39" t="s">
        <v>4537</v>
      </c>
    </row>
    <row r="94" spans="1:5" ht="51">
      <c r="A94" s="35" t="s">
        <v>57</v>
      </c>
      <c r="E94" s="40" t="s">
        <v>6545</v>
      </c>
    </row>
    <row r="95" spans="1:5" ht="409.5">
      <c r="A95" t="s">
        <v>59</v>
      </c>
      <c r="E95" s="39" t="s">
        <v>6514</v>
      </c>
    </row>
    <row r="96" spans="1:16" ht="25.5">
      <c r="A96" t="s">
        <v>50</v>
      </c>
      <c s="34" t="s">
        <v>157</v>
      </c>
      <c s="34" t="s">
        <v>84</v>
      </c>
      <c s="35" t="s">
        <v>85</v>
      </c>
      <c s="6" t="s">
        <v>86</v>
      </c>
      <c s="36" t="s">
        <v>66</v>
      </c>
      <c s="37">
        <v>2.31</v>
      </c>
      <c s="36">
        <v>0</v>
      </c>
      <c s="36">
        <f>ROUND(G96*H96,6)</f>
      </c>
      <c r="L96" s="38">
        <v>0</v>
      </c>
      <c s="32">
        <f>ROUND(ROUND(L96,2)*ROUND(G96,3),2)</f>
      </c>
      <c s="36" t="s">
        <v>55</v>
      </c>
      <c>
        <f>(M96*21)/100</f>
      </c>
      <c t="s">
        <v>28</v>
      </c>
    </row>
    <row r="97" spans="1:5" ht="25.5">
      <c r="A97" s="35" t="s">
        <v>56</v>
      </c>
      <c r="E97" s="39" t="s">
        <v>86</v>
      </c>
    </row>
    <row r="98" spans="1:5" ht="12.75">
      <c r="A98" s="35" t="s">
        <v>57</v>
      </c>
      <c r="E98" s="40" t="s">
        <v>5</v>
      </c>
    </row>
    <row r="99" spans="1:5" ht="409.5">
      <c r="A99" t="s">
        <v>59</v>
      </c>
      <c r="E99" s="39" t="s">
        <v>6514</v>
      </c>
    </row>
    <row r="100" spans="1:16" ht="25.5">
      <c r="A100" t="s">
        <v>50</v>
      </c>
      <c s="34" t="s">
        <v>160</v>
      </c>
      <c s="34" t="s">
        <v>88</v>
      </c>
      <c s="35" t="s">
        <v>89</v>
      </c>
      <c s="6" t="s">
        <v>90</v>
      </c>
      <c s="36" t="s">
        <v>66</v>
      </c>
      <c s="37">
        <v>4.83</v>
      </c>
      <c s="36">
        <v>0</v>
      </c>
      <c s="36">
        <f>ROUND(G100*H100,6)</f>
      </c>
      <c r="L100" s="38">
        <v>0</v>
      </c>
      <c s="32">
        <f>ROUND(ROUND(L100,2)*ROUND(G100,3),2)</f>
      </c>
      <c s="36" t="s">
        <v>55</v>
      </c>
      <c>
        <f>(M100*21)/100</f>
      </c>
      <c t="s">
        <v>28</v>
      </c>
    </row>
    <row r="101" spans="1:5" ht="25.5">
      <c r="A101" s="35" t="s">
        <v>56</v>
      </c>
      <c r="E101" s="39" t="s">
        <v>90</v>
      </c>
    </row>
    <row r="102" spans="1:5" ht="12.75">
      <c r="A102" s="35" t="s">
        <v>57</v>
      </c>
      <c r="E102" s="40" t="s">
        <v>5</v>
      </c>
    </row>
    <row r="103" spans="1:5" ht="409.5">
      <c r="A103" t="s">
        <v>59</v>
      </c>
      <c r="E103" s="39" t="s">
        <v>6514</v>
      </c>
    </row>
    <row r="104" spans="1:16" ht="25.5">
      <c r="A104" t="s">
        <v>50</v>
      </c>
      <c s="34" t="s">
        <v>163</v>
      </c>
      <c s="34" t="s">
        <v>93</v>
      </c>
      <c s="35" t="s">
        <v>94</v>
      </c>
      <c s="6" t="s">
        <v>95</v>
      </c>
      <c s="36" t="s">
        <v>66</v>
      </c>
      <c s="37">
        <v>8.555</v>
      </c>
      <c s="36">
        <v>0</v>
      </c>
      <c s="36">
        <f>ROUND(G104*H104,6)</f>
      </c>
      <c r="L104" s="38">
        <v>0</v>
      </c>
      <c s="32">
        <f>ROUND(ROUND(L104,2)*ROUND(G104,3),2)</f>
      </c>
      <c s="36" t="s">
        <v>55</v>
      </c>
      <c>
        <f>(M104*21)/100</f>
      </c>
      <c t="s">
        <v>28</v>
      </c>
    </row>
    <row r="105" spans="1:5" ht="25.5">
      <c r="A105" s="35" t="s">
        <v>56</v>
      </c>
      <c r="E105" s="39" t="s">
        <v>95</v>
      </c>
    </row>
    <row r="106" spans="1:5" ht="12.75">
      <c r="A106" s="35" t="s">
        <v>57</v>
      </c>
      <c r="E106" s="40" t="s">
        <v>5</v>
      </c>
    </row>
    <row r="107" spans="1:5" ht="409.5">
      <c r="A107" t="s">
        <v>59</v>
      </c>
      <c r="E107" s="39" t="s">
        <v>6514</v>
      </c>
    </row>
    <row r="108" spans="1:16" ht="12.75">
      <c r="A108" t="s">
        <v>50</v>
      </c>
      <c s="34" t="s">
        <v>318</v>
      </c>
      <c s="34" t="s">
        <v>1140</v>
      </c>
      <c s="35" t="s">
        <v>1141</v>
      </c>
      <c s="6" t="s">
        <v>1142</v>
      </c>
      <c s="36" t="s">
        <v>1143</v>
      </c>
      <c s="37">
        <v>200</v>
      </c>
      <c s="36">
        <v>0</v>
      </c>
      <c s="36">
        <f>ROUND(G108*H108,6)</f>
      </c>
      <c r="L108" s="38">
        <v>0</v>
      </c>
      <c s="32">
        <f>ROUND(ROUND(L108,2)*ROUND(G108,3),2)</f>
      </c>
      <c s="36" t="s">
        <v>55</v>
      </c>
      <c>
        <f>(M108*21)/100</f>
      </c>
      <c t="s">
        <v>28</v>
      </c>
    </row>
    <row r="109" spans="1:5" ht="12.75">
      <c r="A109" s="35" t="s">
        <v>56</v>
      </c>
      <c r="E109" s="39" t="s">
        <v>1142</v>
      </c>
    </row>
    <row r="110" spans="1:5" ht="12.75">
      <c r="A110" s="35" t="s">
        <v>57</v>
      </c>
      <c r="E110" s="40" t="s">
        <v>1014</v>
      </c>
    </row>
    <row r="111" spans="1:5" ht="12.75">
      <c r="A111" t="s">
        <v>59</v>
      </c>
      <c r="E1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COUNTIFS(L8:L211,"=0",A8:A211,"P")+COUNTIFS(L8:L211,"",A8:A211,"P")+SUM(Q8:Q211)</f>
      </c>
    </row>
    <row r="8" spans="1:13" ht="12.75">
      <c r="A8" t="s">
        <v>45</v>
      </c>
      <c r="C8" s="28" t="s">
        <v>177</v>
      </c>
      <c r="E8" s="30" t="s">
        <v>176</v>
      </c>
      <c r="J8" s="29">
        <f>0+J9+J14+J43+J68+J89+J158</f>
      </c>
      <c s="29">
        <f>0+K9+K14+K43+K68+K89+K158</f>
      </c>
      <c s="29">
        <f>0+L9+L14+L43+L68+L89+L158</f>
      </c>
      <c s="29">
        <f>0+M9+M14+M43+M68+M89+M158</f>
      </c>
    </row>
    <row r="9" spans="1:13" ht="12.75">
      <c r="A9" t="s">
        <v>47</v>
      </c>
      <c r="C9" s="31" t="s">
        <v>48</v>
      </c>
      <c r="E9" s="33" t="s">
        <v>178</v>
      </c>
      <c r="J9" s="32">
        <f>0</f>
      </c>
      <c s="32">
        <f>0</f>
      </c>
      <c s="32">
        <f>0+L10</f>
      </c>
      <c s="32">
        <f>0+M10</f>
      </c>
    </row>
    <row r="10" spans="1:16" ht="12.75">
      <c r="A10" t="s">
        <v>50</v>
      </c>
      <c s="34" t="s">
        <v>62</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58</v>
      </c>
    </row>
    <row r="13" spans="1:5" ht="12.75">
      <c r="A13" t="s">
        <v>59</v>
      </c>
      <c r="E13" s="39" t="s">
        <v>5</v>
      </c>
    </row>
    <row r="14" spans="1:13" ht="12.75">
      <c r="A14" t="s">
        <v>47</v>
      </c>
      <c r="C14" s="31" t="s">
        <v>60</v>
      </c>
      <c r="E14" s="33" t="s">
        <v>61</v>
      </c>
      <c r="J14" s="32">
        <f>0</f>
      </c>
      <c s="32">
        <f>0</f>
      </c>
      <c s="32">
        <f>0+L15+L19+L23+L27+L31+L35+L39</f>
      </c>
      <c s="32">
        <f>0+M15+M19+M23+M27+M31+M35+M39</f>
      </c>
    </row>
    <row r="15" spans="1:16" ht="25.5">
      <c r="A15" t="s">
        <v>50</v>
      </c>
      <c s="34" t="s">
        <v>28</v>
      </c>
      <c s="34" t="s">
        <v>63</v>
      </c>
      <c s="35" t="s">
        <v>64</v>
      </c>
      <c s="6" t="s">
        <v>65</v>
      </c>
      <c s="36" t="s">
        <v>66</v>
      </c>
      <c s="37">
        <v>1.1</v>
      </c>
      <c s="36">
        <v>0</v>
      </c>
      <c s="36">
        <f>ROUND(G15*H15,6)</f>
      </c>
      <c r="L15" s="38">
        <v>0</v>
      </c>
      <c s="32">
        <f>ROUND(ROUND(L15,2)*ROUND(G15,3),2)</f>
      </c>
      <c s="36" t="s">
        <v>55</v>
      </c>
      <c>
        <f>(M15*21)/100</f>
      </c>
      <c t="s">
        <v>28</v>
      </c>
    </row>
    <row r="16" spans="1:5" ht="25.5">
      <c r="A16" s="35" t="s">
        <v>56</v>
      </c>
      <c r="E16" s="39" t="s">
        <v>65</v>
      </c>
    </row>
    <row r="17" spans="1:5" ht="25.5">
      <c r="A17" s="35" t="s">
        <v>57</v>
      </c>
      <c r="E17" s="40" t="s">
        <v>179</v>
      </c>
    </row>
    <row r="18" spans="1:5" ht="63.75">
      <c r="A18" t="s">
        <v>59</v>
      </c>
      <c r="E18" s="39" t="s">
        <v>180</v>
      </c>
    </row>
    <row r="19" spans="1:16" ht="38.25">
      <c r="A19" t="s">
        <v>50</v>
      </c>
      <c s="34" t="s">
        <v>26</v>
      </c>
      <c s="34" t="s">
        <v>69</v>
      </c>
      <c s="35" t="s">
        <v>70</v>
      </c>
      <c s="6" t="s">
        <v>71</v>
      </c>
      <c s="36" t="s">
        <v>66</v>
      </c>
      <c s="37">
        <v>0.6</v>
      </c>
      <c s="36">
        <v>0</v>
      </c>
      <c s="36">
        <f>ROUND(G19*H19,6)</f>
      </c>
      <c r="L19" s="38">
        <v>0</v>
      </c>
      <c s="32">
        <f>ROUND(ROUND(L19,2)*ROUND(G19,3),2)</f>
      </c>
      <c s="36" t="s">
        <v>55</v>
      </c>
      <c>
        <f>(M19*21)/100</f>
      </c>
      <c t="s">
        <v>28</v>
      </c>
    </row>
    <row r="20" spans="1:5" ht="38.25">
      <c r="A20" s="35" t="s">
        <v>56</v>
      </c>
      <c r="E20" s="39" t="s">
        <v>72</v>
      </c>
    </row>
    <row r="21" spans="1:5" ht="25.5">
      <c r="A21" s="35" t="s">
        <v>57</v>
      </c>
      <c r="E21" s="40" t="s">
        <v>181</v>
      </c>
    </row>
    <row r="22" spans="1:5" ht="63.75">
      <c r="A22" t="s">
        <v>59</v>
      </c>
      <c r="E22" s="39" t="s">
        <v>180</v>
      </c>
    </row>
    <row r="23" spans="1:16" ht="25.5">
      <c r="A23" t="s">
        <v>50</v>
      </c>
      <c s="34" t="s">
        <v>78</v>
      </c>
      <c s="34" t="s">
        <v>74</v>
      </c>
      <c s="35" t="s">
        <v>75</v>
      </c>
      <c s="6" t="s">
        <v>76</v>
      </c>
      <c s="36" t="s">
        <v>66</v>
      </c>
      <c s="37">
        <v>0.25</v>
      </c>
      <c s="36">
        <v>0</v>
      </c>
      <c s="36">
        <f>ROUND(G23*H23,6)</f>
      </c>
      <c r="L23" s="38">
        <v>0</v>
      </c>
      <c s="32">
        <f>ROUND(ROUND(L23,2)*ROUND(G23,3),2)</f>
      </c>
      <c s="36" t="s">
        <v>55</v>
      </c>
      <c>
        <f>(M23*21)/100</f>
      </c>
      <c t="s">
        <v>28</v>
      </c>
    </row>
    <row r="24" spans="1:5" ht="25.5">
      <c r="A24" s="35" t="s">
        <v>56</v>
      </c>
      <c r="E24" s="39" t="s">
        <v>76</v>
      </c>
    </row>
    <row r="25" spans="1:5" ht="25.5">
      <c r="A25" s="35" t="s">
        <v>57</v>
      </c>
      <c r="E25" s="40" t="s">
        <v>182</v>
      </c>
    </row>
    <row r="26" spans="1:5" ht="63.75">
      <c r="A26" t="s">
        <v>59</v>
      </c>
      <c r="E26" s="39" t="s">
        <v>180</v>
      </c>
    </row>
    <row r="27" spans="1:16" ht="25.5">
      <c r="A27" t="s">
        <v>50</v>
      </c>
      <c s="34" t="s">
        <v>83</v>
      </c>
      <c s="34" t="s">
        <v>79</v>
      </c>
      <c s="35" t="s">
        <v>80</v>
      </c>
      <c s="6" t="s">
        <v>81</v>
      </c>
      <c s="36" t="s">
        <v>66</v>
      </c>
      <c s="37">
        <v>0.05</v>
      </c>
      <c s="36">
        <v>0</v>
      </c>
      <c s="36">
        <f>ROUND(G27*H27,6)</f>
      </c>
      <c r="L27" s="38">
        <v>0</v>
      </c>
      <c s="32">
        <f>ROUND(ROUND(L27,2)*ROUND(G27,3),2)</f>
      </c>
      <c s="36" t="s">
        <v>55</v>
      </c>
      <c>
        <f>(M27*21)/100</f>
      </c>
      <c t="s">
        <v>28</v>
      </c>
    </row>
    <row r="28" spans="1:5" ht="25.5">
      <c r="A28" s="35" t="s">
        <v>56</v>
      </c>
      <c r="E28" s="39" t="s">
        <v>81</v>
      </c>
    </row>
    <row r="29" spans="1:5" ht="25.5">
      <c r="A29" s="35" t="s">
        <v>57</v>
      </c>
      <c r="E29" s="40" t="s">
        <v>183</v>
      </c>
    </row>
    <row r="30" spans="1:5" ht="63.75">
      <c r="A30" t="s">
        <v>59</v>
      </c>
      <c r="E30" s="39" t="s">
        <v>180</v>
      </c>
    </row>
    <row r="31" spans="1:16" ht="25.5">
      <c r="A31" t="s">
        <v>50</v>
      </c>
      <c s="34" t="s">
        <v>27</v>
      </c>
      <c s="34" t="s">
        <v>84</v>
      </c>
      <c s="35" t="s">
        <v>85</v>
      </c>
      <c s="6" t="s">
        <v>86</v>
      </c>
      <c s="36" t="s">
        <v>66</v>
      </c>
      <c s="37">
        <v>0.2</v>
      </c>
      <c s="36">
        <v>0</v>
      </c>
      <c s="36">
        <f>ROUND(G31*H31,6)</f>
      </c>
      <c r="L31" s="38">
        <v>0</v>
      </c>
      <c s="32">
        <f>ROUND(ROUND(L31,2)*ROUND(G31,3),2)</f>
      </c>
      <c s="36" t="s">
        <v>55</v>
      </c>
      <c>
        <f>(M31*21)/100</f>
      </c>
      <c t="s">
        <v>28</v>
      </c>
    </row>
    <row r="32" spans="1:5" ht="25.5">
      <c r="A32" s="35" t="s">
        <v>56</v>
      </c>
      <c r="E32" s="39" t="s">
        <v>86</v>
      </c>
    </row>
    <row r="33" spans="1:5" ht="25.5">
      <c r="A33" s="35" t="s">
        <v>57</v>
      </c>
      <c r="E33" s="40" t="s">
        <v>184</v>
      </c>
    </row>
    <row r="34" spans="1:5" ht="63.75">
      <c r="A34" t="s">
        <v>59</v>
      </c>
      <c r="E34" s="39" t="s">
        <v>180</v>
      </c>
    </row>
    <row r="35" spans="1:16" ht="25.5">
      <c r="A35" t="s">
        <v>50</v>
      </c>
      <c s="34" t="s">
        <v>92</v>
      </c>
      <c s="34" t="s">
        <v>88</v>
      </c>
      <c s="35" t="s">
        <v>89</v>
      </c>
      <c s="6" t="s">
        <v>90</v>
      </c>
      <c s="36" t="s">
        <v>66</v>
      </c>
      <c s="37">
        <v>0.5</v>
      </c>
      <c s="36">
        <v>0</v>
      </c>
      <c s="36">
        <f>ROUND(G35*H35,6)</f>
      </c>
      <c r="L35" s="38">
        <v>0</v>
      </c>
      <c s="32">
        <f>ROUND(ROUND(L35,2)*ROUND(G35,3),2)</f>
      </c>
      <c s="36" t="s">
        <v>55</v>
      </c>
      <c>
        <f>(M35*21)/100</f>
      </c>
      <c t="s">
        <v>28</v>
      </c>
    </row>
    <row r="36" spans="1:5" ht="25.5">
      <c r="A36" s="35" t="s">
        <v>56</v>
      </c>
      <c r="E36" s="39" t="s">
        <v>90</v>
      </c>
    </row>
    <row r="37" spans="1:5" ht="25.5">
      <c r="A37" s="35" t="s">
        <v>57</v>
      </c>
      <c r="E37" s="40" t="s">
        <v>185</v>
      </c>
    </row>
    <row r="38" spans="1:5" ht="63.75">
      <c r="A38" t="s">
        <v>59</v>
      </c>
      <c r="E38" s="39" t="s">
        <v>180</v>
      </c>
    </row>
    <row r="39" spans="1:16" ht="25.5">
      <c r="A39" t="s">
        <v>50</v>
      </c>
      <c s="34" t="s">
        <v>48</v>
      </c>
      <c s="34" t="s">
        <v>93</v>
      </c>
      <c s="35" t="s">
        <v>94</v>
      </c>
      <c s="6" t="s">
        <v>95</v>
      </c>
      <c s="36" t="s">
        <v>66</v>
      </c>
      <c s="37">
        <v>0.75</v>
      </c>
      <c s="36">
        <v>0</v>
      </c>
      <c s="36">
        <f>ROUND(G39*H39,6)</f>
      </c>
      <c r="L39" s="38">
        <v>0</v>
      </c>
      <c s="32">
        <f>ROUND(ROUND(L39,2)*ROUND(G39,3),2)</f>
      </c>
      <c s="36" t="s">
        <v>55</v>
      </c>
      <c>
        <f>(M39*21)/100</f>
      </c>
      <c t="s">
        <v>28</v>
      </c>
    </row>
    <row r="40" spans="1:5" ht="25.5">
      <c r="A40" s="35" t="s">
        <v>56</v>
      </c>
      <c r="E40" s="39" t="s">
        <v>95</v>
      </c>
    </row>
    <row r="41" spans="1:5" ht="25.5">
      <c r="A41" s="35" t="s">
        <v>57</v>
      </c>
      <c r="E41" s="40" t="s">
        <v>186</v>
      </c>
    </row>
    <row r="42" spans="1:5" ht="63.75">
      <c r="A42" t="s">
        <v>59</v>
      </c>
      <c r="E42" s="39" t="s">
        <v>180</v>
      </c>
    </row>
    <row r="43" spans="1:13" ht="12.75">
      <c r="A43" t="s">
        <v>47</v>
      </c>
      <c r="C43" s="31" t="s">
        <v>97</v>
      </c>
      <c r="E43" s="33" t="s">
        <v>187</v>
      </c>
      <c r="J43" s="32">
        <f>0</f>
      </c>
      <c s="32">
        <f>0</f>
      </c>
      <c s="32">
        <f>0+L44+L48+L52+L56+L60+L64</f>
      </c>
      <c s="32">
        <f>0+M44+M48+M52+M56+M60+M64</f>
      </c>
    </row>
    <row r="44" spans="1:16" ht="25.5">
      <c r="A44" t="s">
        <v>50</v>
      </c>
      <c s="34" t="s">
        <v>107</v>
      </c>
      <c s="34" t="s">
        <v>188</v>
      </c>
      <c s="35" t="s">
        <v>5</v>
      </c>
      <c s="6" t="s">
        <v>189</v>
      </c>
      <c s="36" t="s">
        <v>101</v>
      </c>
      <c s="37">
        <v>24</v>
      </c>
      <c s="36">
        <v>0</v>
      </c>
      <c s="36">
        <f>ROUND(G44*H44,6)</f>
      </c>
      <c r="L44" s="38">
        <v>0</v>
      </c>
      <c s="32">
        <f>ROUND(ROUND(L44,2)*ROUND(G44,3),2)</f>
      </c>
      <c s="36" t="s">
        <v>55</v>
      </c>
      <c>
        <f>(M44*21)/100</f>
      </c>
      <c t="s">
        <v>28</v>
      </c>
    </row>
    <row r="45" spans="1:5" ht="25.5">
      <c r="A45" s="35" t="s">
        <v>56</v>
      </c>
      <c r="E45" s="39" t="s">
        <v>189</v>
      </c>
    </row>
    <row r="46" spans="1:5" ht="12.75">
      <c r="A46" s="35" t="s">
        <v>57</v>
      </c>
      <c r="E46" s="40" t="s">
        <v>190</v>
      </c>
    </row>
    <row r="47" spans="1:5" ht="102">
      <c r="A47" t="s">
        <v>59</v>
      </c>
      <c r="E47" s="39" t="s">
        <v>191</v>
      </c>
    </row>
    <row r="48" spans="1:16" ht="38.25">
      <c r="A48" t="s">
        <v>50</v>
      </c>
      <c s="34" t="s">
        <v>113</v>
      </c>
      <c s="34" t="s">
        <v>192</v>
      </c>
      <c s="35" t="s">
        <v>5</v>
      </c>
      <c s="6" t="s">
        <v>193</v>
      </c>
      <c s="36" t="s">
        <v>101</v>
      </c>
      <c s="37">
        <v>128</v>
      </c>
      <c s="36">
        <v>0</v>
      </c>
      <c s="36">
        <f>ROUND(G48*H48,6)</f>
      </c>
      <c r="L48" s="38">
        <v>0</v>
      </c>
      <c s="32">
        <f>ROUND(ROUND(L48,2)*ROUND(G48,3),2)</f>
      </c>
      <c s="36" t="s">
        <v>55</v>
      </c>
      <c>
        <f>(M48*21)/100</f>
      </c>
      <c t="s">
        <v>28</v>
      </c>
    </row>
    <row r="49" spans="1:5" ht="63.75">
      <c r="A49" s="35" t="s">
        <v>56</v>
      </c>
      <c r="E49" s="39" t="s">
        <v>194</v>
      </c>
    </row>
    <row r="50" spans="1:5" ht="12.75">
      <c r="A50" s="35" t="s">
        <v>57</v>
      </c>
      <c r="E50" s="40" t="s">
        <v>195</v>
      </c>
    </row>
    <row r="51" spans="1:5" ht="102">
      <c r="A51" t="s">
        <v>59</v>
      </c>
      <c r="E51" s="39" t="s">
        <v>196</v>
      </c>
    </row>
    <row r="52" spans="1:16" ht="25.5">
      <c r="A52" t="s">
        <v>50</v>
      </c>
      <c s="34" t="s">
        <v>117</v>
      </c>
      <c s="34" t="s">
        <v>197</v>
      </c>
      <c s="35" t="s">
        <v>5</v>
      </c>
      <c s="6" t="s">
        <v>198</v>
      </c>
      <c s="36" t="s">
        <v>101</v>
      </c>
      <c s="37">
        <v>22</v>
      </c>
      <c s="36">
        <v>0</v>
      </c>
      <c s="36">
        <f>ROUND(G52*H52,6)</f>
      </c>
      <c r="L52" s="38">
        <v>0</v>
      </c>
      <c s="32">
        <f>ROUND(ROUND(L52,2)*ROUND(G52,3),2)</f>
      </c>
      <c s="36" t="s">
        <v>55</v>
      </c>
      <c>
        <f>(M52*21)/100</f>
      </c>
      <c t="s">
        <v>28</v>
      </c>
    </row>
    <row r="53" spans="1:5" ht="38.25">
      <c r="A53" s="35" t="s">
        <v>56</v>
      </c>
      <c r="E53" s="39" t="s">
        <v>199</v>
      </c>
    </row>
    <row r="54" spans="1:5" ht="12.75">
      <c r="A54" s="35" t="s">
        <v>57</v>
      </c>
      <c r="E54" s="40" t="s">
        <v>200</v>
      </c>
    </row>
    <row r="55" spans="1:5" ht="178.5">
      <c r="A55" t="s">
        <v>59</v>
      </c>
      <c r="E55" s="39" t="s">
        <v>201</v>
      </c>
    </row>
    <row r="56" spans="1:16" ht="38.25">
      <c r="A56" t="s">
        <v>50</v>
      </c>
      <c s="34" t="s">
        <v>121</v>
      </c>
      <c s="34" t="s">
        <v>202</v>
      </c>
      <c s="35" t="s">
        <v>5</v>
      </c>
      <c s="6" t="s">
        <v>203</v>
      </c>
      <c s="36" t="s">
        <v>101</v>
      </c>
      <c s="37">
        <v>30</v>
      </c>
      <c s="36">
        <v>0</v>
      </c>
      <c s="36">
        <f>ROUND(G56*H56,6)</f>
      </c>
      <c r="L56" s="38">
        <v>0</v>
      </c>
      <c s="32">
        <f>ROUND(ROUND(L56,2)*ROUND(G56,3),2)</f>
      </c>
      <c s="36" t="s">
        <v>55</v>
      </c>
      <c>
        <f>(M56*21)/100</f>
      </c>
      <c t="s">
        <v>28</v>
      </c>
    </row>
    <row r="57" spans="1:5" ht="38.25">
      <c r="A57" s="35" t="s">
        <v>56</v>
      </c>
      <c r="E57" s="39" t="s">
        <v>204</v>
      </c>
    </row>
    <row r="58" spans="1:5" ht="12.75">
      <c r="A58" s="35" t="s">
        <v>57</v>
      </c>
      <c r="E58" s="40" t="s">
        <v>205</v>
      </c>
    </row>
    <row r="59" spans="1:5" ht="140.25">
      <c r="A59" t="s">
        <v>59</v>
      </c>
      <c r="E59" s="39" t="s">
        <v>206</v>
      </c>
    </row>
    <row r="60" spans="1:16" ht="25.5">
      <c r="A60" t="s">
        <v>50</v>
      </c>
      <c s="34" t="s">
        <v>125</v>
      </c>
      <c s="34" t="s">
        <v>207</v>
      </c>
      <c s="35" t="s">
        <v>5</v>
      </c>
      <c s="6" t="s">
        <v>208</v>
      </c>
      <c s="36" t="s">
        <v>110</v>
      </c>
      <c s="37">
        <v>4</v>
      </c>
      <c s="36">
        <v>0</v>
      </c>
      <c s="36">
        <f>ROUND(G60*H60,6)</f>
      </c>
      <c r="L60" s="38">
        <v>0</v>
      </c>
      <c s="32">
        <f>ROUND(ROUND(L60,2)*ROUND(G60,3),2)</f>
      </c>
      <c s="36" t="s">
        <v>55</v>
      </c>
      <c>
        <f>(M60*21)/100</f>
      </c>
      <c t="s">
        <v>28</v>
      </c>
    </row>
    <row r="61" spans="1:5" ht="25.5">
      <c r="A61" s="35" t="s">
        <v>56</v>
      </c>
      <c r="E61" s="39" t="s">
        <v>208</v>
      </c>
    </row>
    <row r="62" spans="1:5" ht="12.75">
      <c r="A62" s="35" t="s">
        <v>57</v>
      </c>
      <c r="E62" s="40" t="s">
        <v>209</v>
      </c>
    </row>
    <row r="63" spans="1:5" ht="12.75">
      <c r="A63" t="s">
        <v>59</v>
      </c>
      <c r="E63" s="39" t="s">
        <v>5</v>
      </c>
    </row>
    <row r="64" spans="1:16" ht="12.75">
      <c r="A64" t="s">
        <v>50</v>
      </c>
      <c s="34" t="s">
        <v>130</v>
      </c>
      <c s="34" t="s">
        <v>210</v>
      </c>
      <c s="35" t="s">
        <v>5</v>
      </c>
      <c s="6" t="s">
        <v>211</v>
      </c>
      <c s="36" t="s">
        <v>110</v>
      </c>
      <c s="37">
        <v>1</v>
      </c>
      <c s="36">
        <v>0</v>
      </c>
      <c s="36">
        <f>ROUND(G64*H64,6)</f>
      </c>
      <c r="L64" s="38">
        <v>0</v>
      </c>
      <c s="32">
        <f>ROUND(ROUND(L64,2)*ROUND(G64,3),2)</f>
      </c>
      <c s="36" t="s">
        <v>55</v>
      </c>
      <c>
        <f>(M64*21)/100</f>
      </c>
      <c t="s">
        <v>28</v>
      </c>
    </row>
    <row r="65" spans="1:5" ht="12.75">
      <c r="A65" s="35" t="s">
        <v>56</v>
      </c>
      <c r="E65" s="39" t="s">
        <v>211</v>
      </c>
    </row>
    <row r="66" spans="1:5" ht="12.75">
      <c r="A66" s="35" t="s">
        <v>57</v>
      </c>
      <c r="E66" s="40" t="s">
        <v>58</v>
      </c>
    </row>
    <row r="67" spans="1:5" ht="102">
      <c r="A67" t="s">
        <v>59</v>
      </c>
      <c r="E67" s="39" t="s">
        <v>212</v>
      </c>
    </row>
    <row r="68" spans="1:13" ht="12.75">
      <c r="A68" t="s">
        <v>47</v>
      </c>
      <c r="C68" s="31" t="s">
        <v>105</v>
      </c>
      <c r="E68" s="33" t="s">
        <v>213</v>
      </c>
      <c r="J68" s="32">
        <f>0</f>
      </c>
      <c s="32">
        <f>0</f>
      </c>
      <c s="32">
        <f>0+L69+L73+L77+L81+L85</f>
      </c>
      <c s="32">
        <f>0+M69+M73+M77+M81+M85</f>
      </c>
    </row>
    <row r="69" spans="1:16" ht="12.75">
      <c r="A69" t="s">
        <v>50</v>
      </c>
      <c s="34" t="s">
        <v>134</v>
      </c>
      <c s="34" t="s">
        <v>214</v>
      </c>
      <c s="35" t="s">
        <v>5</v>
      </c>
      <c s="6" t="s">
        <v>215</v>
      </c>
      <c s="36" t="s">
        <v>110</v>
      </c>
      <c s="37">
        <v>7</v>
      </c>
      <c s="36">
        <v>0</v>
      </c>
      <c s="36">
        <f>ROUND(G69*H69,6)</f>
      </c>
      <c r="L69" s="38">
        <v>0</v>
      </c>
      <c s="32">
        <f>ROUND(ROUND(L69,2)*ROUND(G69,3),2)</f>
      </c>
      <c s="36" t="s">
        <v>55</v>
      </c>
      <c>
        <f>(M69*21)/100</f>
      </c>
      <c t="s">
        <v>28</v>
      </c>
    </row>
    <row r="70" spans="1:5" ht="12.75">
      <c r="A70" s="35" t="s">
        <v>56</v>
      </c>
      <c r="E70" s="39" t="s">
        <v>215</v>
      </c>
    </row>
    <row r="71" spans="1:5" ht="12.75">
      <c r="A71" s="35" t="s">
        <v>57</v>
      </c>
      <c r="E71" s="40" t="s">
        <v>216</v>
      </c>
    </row>
    <row r="72" spans="1:5" ht="140.25">
      <c r="A72" t="s">
        <v>59</v>
      </c>
      <c r="E72" s="39" t="s">
        <v>217</v>
      </c>
    </row>
    <row r="73" spans="1:16" ht="12.75">
      <c r="A73" t="s">
        <v>50</v>
      </c>
      <c s="34" t="s">
        <v>137</v>
      </c>
      <c s="34" t="s">
        <v>218</v>
      </c>
      <c s="35" t="s">
        <v>5</v>
      </c>
      <c s="6" t="s">
        <v>219</v>
      </c>
      <c s="36" t="s">
        <v>110</v>
      </c>
      <c s="37">
        <v>5</v>
      </c>
      <c s="36">
        <v>0</v>
      </c>
      <c s="36">
        <f>ROUND(G73*H73,6)</f>
      </c>
      <c r="L73" s="38">
        <v>0</v>
      </c>
      <c s="32">
        <f>ROUND(ROUND(L73,2)*ROUND(G73,3),2)</f>
      </c>
      <c s="36" t="s">
        <v>55</v>
      </c>
      <c>
        <f>(M73*21)/100</f>
      </c>
      <c t="s">
        <v>28</v>
      </c>
    </row>
    <row r="74" spans="1:5" ht="12.75">
      <c r="A74" s="35" t="s">
        <v>56</v>
      </c>
      <c r="E74" s="39" t="s">
        <v>219</v>
      </c>
    </row>
    <row r="75" spans="1:5" ht="12.75">
      <c r="A75" s="35" t="s">
        <v>57</v>
      </c>
      <c r="E75" s="40" t="s">
        <v>220</v>
      </c>
    </row>
    <row r="76" spans="1:5" ht="140.25">
      <c r="A76" t="s">
        <v>59</v>
      </c>
      <c r="E76" s="39" t="s">
        <v>221</v>
      </c>
    </row>
    <row r="77" spans="1:16" ht="12.75">
      <c r="A77" t="s">
        <v>50</v>
      </c>
      <c s="34" t="s">
        <v>140</v>
      </c>
      <c s="34" t="s">
        <v>222</v>
      </c>
      <c s="35" t="s">
        <v>5</v>
      </c>
      <c s="6" t="s">
        <v>223</v>
      </c>
      <c s="36" t="s">
        <v>110</v>
      </c>
      <c s="37">
        <v>5</v>
      </c>
      <c s="36">
        <v>0</v>
      </c>
      <c s="36">
        <f>ROUND(G77*H77,6)</f>
      </c>
      <c r="L77" s="38">
        <v>0</v>
      </c>
      <c s="32">
        <f>ROUND(ROUND(L77,2)*ROUND(G77,3),2)</f>
      </c>
      <c s="36" t="s">
        <v>55</v>
      </c>
      <c>
        <f>(M77*21)/100</f>
      </c>
      <c t="s">
        <v>28</v>
      </c>
    </row>
    <row r="78" spans="1:5" ht="12.75">
      <c r="A78" s="35" t="s">
        <v>56</v>
      </c>
      <c r="E78" s="39" t="s">
        <v>223</v>
      </c>
    </row>
    <row r="79" spans="1:5" ht="12.75">
      <c r="A79" s="35" t="s">
        <v>57</v>
      </c>
      <c r="E79" s="40" t="s">
        <v>220</v>
      </c>
    </row>
    <row r="80" spans="1:5" ht="216.75">
      <c r="A80" t="s">
        <v>59</v>
      </c>
      <c r="E80" s="39" t="s">
        <v>224</v>
      </c>
    </row>
    <row r="81" spans="1:16" ht="12.75">
      <c r="A81" t="s">
        <v>50</v>
      </c>
      <c s="34" t="s">
        <v>143</v>
      </c>
      <c s="34" t="s">
        <v>225</v>
      </c>
      <c s="35" t="s">
        <v>5</v>
      </c>
      <c s="6" t="s">
        <v>226</v>
      </c>
      <c s="36" t="s">
        <v>110</v>
      </c>
      <c s="37">
        <v>4</v>
      </c>
      <c s="36">
        <v>0</v>
      </c>
      <c s="36">
        <f>ROUND(G81*H81,6)</f>
      </c>
      <c r="L81" s="38">
        <v>0</v>
      </c>
      <c s="32">
        <f>ROUND(ROUND(L81,2)*ROUND(G81,3),2)</f>
      </c>
      <c s="36" t="s">
        <v>55</v>
      </c>
      <c>
        <f>(M81*21)/100</f>
      </c>
      <c t="s">
        <v>28</v>
      </c>
    </row>
    <row r="82" spans="1:5" ht="12.75">
      <c r="A82" s="35" t="s">
        <v>56</v>
      </c>
      <c r="E82" s="39" t="s">
        <v>226</v>
      </c>
    </row>
    <row r="83" spans="1:5" ht="12.75">
      <c r="A83" s="35" t="s">
        <v>57</v>
      </c>
      <c r="E83" s="40" t="s">
        <v>209</v>
      </c>
    </row>
    <row r="84" spans="1:5" ht="140.25">
      <c r="A84" t="s">
        <v>59</v>
      </c>
      <c r="E84" s="39" t="s">
        <v>227</v>
      </c>
    </row>
    <row r="85" spans="1:16" ht="12.75">
      <c r="A85" t="s">
        <v>50</v>
      </c>
      <c s="34" t="s">
        <v>146</v>
      </c>
      <c s="34" t="s">
        <v>228</v>
      </c>
      <c s="35" t="s">
        <v>5</v>
      </c>
      <c s="6" t="s">
        <v>229</v>
      </c>
      <c s="36" t="s">
        <v>110</v>
      </c>
      <c s="37">
        <v>1</v>
      </c>
      <c s="36">
        <v>0</v>
      </c>
      <c s="36">
        <f>ROUND(G85*H85,6)</f>
      </c>
      <c r="L85" s="38">
        <v>0</v>
      </c>
      <c s="32">
        <f>ROUND(ROUND(L85,2)*ROUND(G85,3),2)</f>
      </c>
      <c s="36" t="s">
        <v>55</v>
      </c>
      <c>
        <f>(M85*21)/100</f>
      </c>
      <c t="s">
        <v>28</v>
      </c>
    </row>
    <row r="86" spans="1:5" ht="12.75">
      <c r="A86" s="35" t="s">
        <v>56</v>
      </c>
      <c r="E86" s="39" t="s">
        <v>229</v>
      </c>
    </row>
    <row r="87" spans="1:5" ht="12.75">
      <c r="A87" s="35" t="s">
        <v>57</v>
      </c>
      <c r="E87" s="40" t="s">
        <v>58</v>
      </c>
    </row>
    <row r="88" spans="1:5" ht="63.75">
      <c r="A88" t="s">
        <v>59</v>
      </c>
      <c r="E88" s="39" t="s">
        <v>230</v>
      </c>
    </row>
    <row r="89" spans="1:13" ht="12.75">
      <c r="A89" t="s">
        <v>47</v>
      </c>
      <c r="C89" s="31" t="s">
        <v>231</v>
      </c>
      <c r="E89" s="33" t="s">
        <v>232</v>
      </c>
      <c r="J89" s="32">
        <f>0</f>
      </c>
      <c s="32">
        <f>0</f>
      </c>
      <c s="32">
        <f>0+L90+L94+L98+L102+L106+L110+L114+L118+L122+L126+L130+L134+L138+L142+L146+L150+L154</f>
      </c>
      <c s="32">
        <f>0+M90+M94+M98+M102+M106+M110+M114+M118+M122+M126+M130+M134+M138+M142+M146+M150+M154</f>
      </c>
    </row>
    <row r="90" spans="1:16" ht="12.75">
      <c r="A90" t="s">
        <v>50</v>
      </c>
      <c s="34" t="s">
        <v>150</v>
      </c>
      <c s="34" t="s">
        <v>233</v>
      </c>
      <c s="35" t="s">
        <v>5</v>
      </c>
      <c s="6" t="s">
        <v>234</v>
      </c>
      <c s="36" t="s">
        <v>110</v>
      </c>
      <c s="37">
        <v>4</v>
      </c>
      <c s="36">
        <v>0</v>
      </c>
      <c s="36">
        <f>ROUND(G90*H90,6)</f>
      </c>
      <c r="L90" s="38">
        <v>0</v>
      </c>
      <c s="32">
        <f>ROUND(ROUND(L90,2)*ROUND(G90,3),2)</f>
      </c>
      <c s="36" t="s">
        <v>55</v>
      </c>
      <c>
        <f>(M90*21)/100</f>
      </c>
      <c t="s">
        <v>28</v>
      </c>
    </row>
    <row r="91" spans="1:5" ht="12.75">
      <c r="A91" s="35" t="s">
        <v>56</v>
      </c>
      <c r="E91" s="39" t="s">
        <v>234</v>
      </c>
    </row>
    <row r="92" spans="1:5" ht="12.75">
      <c r="A92" s="35" t="s">
        <v>57</v>
      </c>
      <c r="E92" s="40" t="s">
        <v>209</v>
      </c>
    </row>
    <row r="93" spans="1:5" ht="216.75">
      <c r="A93" t="s">
        <v>59</v>
      </c>
      <c r="E93" s="39" t="s">
        <v>235</v>
      </c>
    </row>
    <row r="94" spans="1:16" ht="12.75">
      <c r="A94" t="s">
        <v>50</v>
      </c>
      <c s="34" t="s">
        <v>154</v>
      </c>
      <c s="34" t="s">
        <v>236</v>
      </c>
      <c s="35" t="s">
        <v>5</v>
      </c>
      <c s="6" t="s">
        <v>237</v>
      </c>
      <c s="36" t="s">
        <v>110</v>
      </c>
      <c s="37">
        <v>1</v>
      </c>
      <c s="36">
        <v>0</v>
      </c>
      <c s="36">
        <f>ROUND(G94*H94,6)</f>
      </c>
      <c r="L94" s="38">
        <v>0</v>
      </c>
      <c s="32">
        <f>ROUND(ROUND(L94,2)*ROUND(G94,3),2)</f>
      </c>
      <c s="36" t="s">
        <v>55</v>
      </c>
      <c>
        <f>(M94*21)/100</f>
      </c>
      <c t="s">
        <v>28</v>
      </c>
    </row>
    <row r="95" spans="1:5" ht="12.75">
      <c r="A95" s="35" t="s">
        <v>56</v>
      </c>
      <c r="E95" s="39" t="s">
        <v>237</v>
      </c>
    </row>
    <row r="96" spans="1:5" ht="12.75">
      <c r="A96" s="35" t="s">
        <v>57</v>
      </c>
      <c r="E96" s="40" t="s">
        <v>58</v>
      </c>
    </row>
    <row r="97" spans="1:5" ht="216.75">
      <c r="A97" t="s">
        <v>59</v>
      </c>
      <c r="E97" s="39" t="s">
        <v>238</v>
      </c>
    </row>
    <row r="98" spans="1:16" ht="12.75">
      <c r="A98" t="s">
        <v>50</v>
      </c>
      <c s="34" t="s">
        <v>157</v>
      </c>
      <c s="34" t="s">
        <v>239</v>
      </c>
      <c s="35" t="s">
        <v>5</v>
      </c>
      <c s="6" t="s">
        <v>240</v>
      </c>
      <c s="36" t="s">
        <v>110</v>
      </c>
      <c s="37">
        <v>6</v>
      </c>
      <c s="36">
        <v>0</v>
      </c>
      <c s="36">
        <f>ROUND(G98*H98,6)</f>
      </c>
      <c r="L98" s="38">
        <v>0</v>
      </c>
      <c s="32">
        <f>ROUND(ROUND(L98,2)*ROUND(G98,3),2)</f>
      </c>
      <c s="36" t="s">
        <v>55</v>
      </c>
      <c>
        <f>(M98*21)/100</f>
      </c>
      <c t="s">
        <v>28</v>
      </c>
    </row>
    <row r="99" spans="1:5" ht="12.75">
      <c r="A99" s="35" t="s">
        <v>56</v>
      </c>
      <c r="E99" s="39" t="s">
        <v>240</v>
      </c>
    </row>
    <row r="100" spans="1:5" ht="12.75">
      <c r="A100" s="35" t="s">
        <v>57</v>
      </c>
      <c r="E100" s="40" t="s">
        <v>241</v>
      </c>
    </row>
    <row r="101" spans="1:5" ht="216.75">
      <c r="A101" t="s">
        <v>59</v>
      </c>
      <c r="E101" s="39" t="s">
        <v>242</v>
      </c>
    </row>
    <row r="102" spans="1:16" ht="25.5">
      <c r="A102" t="s">
        <v>50</v>
      </c>
      <c s="34" t="s">
        <v>160</v>
      </c>
      <c s="34" t="s">
        <v>243</v>
      </c>
      <c s="35" t="s">
        <v>5</v>
      </c>
      <c s="6" t="s">
        <v>244</v>
      </c>
      <c s="36" t="s">
        <v>110</v>
      </c>
      <c s="37">
        <v>7</v>
      </c>
      <c s="36">
        <v>0</v>
      </c>
      <c s="36">
        <f>ROUND(G102*H102,6)</f>
      </c>
      <c r="L102" s="38">
        <v>0</v>
      </c>
      <c s="32">
        <f>ROUND(ROUND(L102,2)*ROUND(G102,3),2)</f>
      </c>
      <c s="36" t="s">
        <v>55</v>
      </c>
      <c>
        <f>(M102*21)/100</f>
      </c>
      <c t="s">
        <v>28</v>
      </c>
    </row>
    <row r="103" spans="1:5" ht="25.5">
      <c r="A103" s="35" t="s">
        <v>56</v>
      </c>
      <c r="E103" s="39" t="s">
        <v>244</v>
      </c>
    </row>
    <row r="104" spans="1:5" ht="12.75">
      <c r="A104" s="35" t="s">
        <v>57</v>
      </c>
      <c r="E104" s="40" t="s">
        <v>216</v>
      </c>
    </row>
    <row r="105" spans="1:5" ht="216.75">
      <c r="A105" t="s">
        <v>59</v>
      </c>
      <c r="E105" s="39" t="s">
        <v>245</v>
      </c>
    </row>
    <row r="106" spans="1:16" ht="25.5">
      <c r="A106" t="s">
        <v>50</v>
      </c>
      <c s="34" t="s">
        <v>163</v>
      </c>
      <c s="34" t="s">
        <v>246</v>
      </c>
      <c s="35" t="s">
        <v>5</v>
      </c>
      <c s="6" t="s">
        <v>247</v>
      </c>
      <c s="36" t="s">
        <v>110</v>
      </c>
      <c s="37">
        <v>3</v>
      </c>
      <c s="36">
        <v>0</v>
      </c>
      <c s="36">
        <f>ROUND(G106*H106,6)</f>
      </c>
      <c r="L106" s="38">
        <v>0</v>
      </c>
      <c s="32">
        <f>ROUND(ROUND(L106,2)*ROUND(G106,3),2)</f>
      </c>
      <c s="36" t="s">
        <v>55</v>
      </c>
      <c>
        <f>(M106*21)/100</f>
      </c>
      <c t="s">
        <v>28</v>
      </c>
    </row>
    <row r="107" spans="1:5" ht="25.5">
      <c r="A107" s="35" t="s">
        <v>56</v>
      </c>
      <c r="E107" s="39" t="s">
        <v>247</v>
      </c>
    </row>
    <row r="108" spans="1:5" ht="12.75">
      <c r="A108" s="35" t="s">
        <v>57</v>
      </c>
      <c r="E108" s="40" t="s">
        <v>248</v>
      </c>
    </row>
    <row r="109" spans="1:5" ht="102">
      <c r="A109" t="s">
        <v>59</v>
      </c>
      <c r="E109" s="39" t="s">
        <v>249</v>
      </c>
    </row>
    <row r="110" spans="1:16" ht="12.75">
      <c r="A110" t="s">
        <v>50</v>
      </c>
      <c s="34" t="s">
        <v>170</v>
      </c>
      <c s="34" t="s">
        <v>250</v>
      </c>
      <c s="35" t="s">
        <v>5</v>
      </c>
      <c s="6" t="s">
        <v>251</v>
      </c>
      <c s="36" t="s">
        <v>110</v>
      </c>
      <c s="37">
        <v>1</v>
      </c>
      <c s="36">
        <v>0</v>
      </c>
      <c s="36">
        <f>ROUND(G110*H110,6)</f>
      </c>
      <c r="L110" s="38">
        <v>0</v>
      </c>
      <c s="32">
        <f>ROUND(ROUND(L110,2)*ROUND(G110,3),2)</f>
      </c>
      <c s="36" t="s">
        <v>55</v>
      </c>
      <c>
        <f>(M110*21)/100</f>
      </c>
      <c t="s">
        <v>28</v>
      </c>
    </row>
    <row r="111" spans="1:5" ht="12.75">
      <c r="A111" s="35" t="s">
        <v>56</v>
      </c>
      <c r="E111" s="39" t="s">
        <v>251</v>
      </c>
    </row>
    <row r="112" spans="1:5" ht="12.75">
      <c r="A112" s="35" t="s">
        <v>57</v>
      </c>
      <c r="E112" s="40" t="s">
        <v>58</v>
      </c>
    </row>
    <row r="113" spans="1:5" ht="12.75">
      <c r="A113" t="s">
        <v>59</v>
      </c>
      <c r="E113" s="39" t="s">
        <v>5</v>
      </c>
    </row>
    <row r="114" spans="1:16" ht="12.75">
      <c r="A114" t="s">
        <v>50</v>
      </c>
      <c s="34" t="s">
        <v>51</v>
      </c>
      <c s="34" t="s">
        <v>252</v>
      </c>
      <c s="35" t="s">
        <v>5</v>
      </c>
      <c s="6" t="s">
        <v>253</v>
      </c>
      <c s="36" t="s">
        <v>110</v>
      </c>
      <c s="37">
        <v>1</v>
      </c>
      <c s="36">
        <v>0</v>
      </c>
      <c s="36">
        <f>ROUND(G114*H114,6)</f>
      </c>
      <c r="L114" s="38">
        <v>0</v>
      </c>
      <c s="32">
        <f>ROUND(ROUND(L114,2)*ROUND(G114,3),2)</f>
      </c>
      <c s="36" t="s">
        <v>55</v>
      </c>
      <c>
        <f>(M114*21)/100</f>
      </c>
      <c t="s">
        <v>28</v>
      </c>
    </row>
    <row r="115" spans="1:5" ht="12.75">
      <c r="A115" s="35" t="s">
        <v>56</v>
      </c>
      <c r="E115" s="39" t="s">
        <v>253</v>
      </c>
    </row>
    <row r="116" spans="1:5" ht="12.75">
      <c r="A116" s="35" t="s">
        <v>57</v>
      </c>
      <c r="E116" s="40" t="s">
        <v>58</v>
      </c>
    </row>
    <row r="117" spans="1:5" ht="102">
      <c r="A117" t="s">
        <v>59</v>
      </c>
      <c r="E117" s="39" t="s">
        <v>254</v>
      </c>
    </row>
    <row r="118" spans="1:16" ht="25.5">
      <c r="A118" t="s">
        <v>50</v>
      </c>
      <c s="34" t="s">
        <v>255</v>
      </c>
      <c s="34" t="s">
        <v>256</v>
      </c>
      <c s="35" t="s">
        <v>5</v>
      </c>
      <c s="6" t="s">
        <v>257</v>
      </c>
      <c s="36" t="s">
        <v>110</v>
      </c>
      <c s="37">
        <v>11</v>
      </c>
      <c s="36">
        <v>0</v>
      </c>
      <c s="36">
        <f>ROUND(G118*H118,6)</f>
      </c>
      <c r="L118" s="38">
        <v>0</v>
      </c>
      <c s="32">
        <f>ROUND(ROUND(L118,2)*ROUND(G118,3),2)</f>
      </c>
      <c s="36" t="s">
        <v>55</v>
      </c>
      <c>
        <f>(M118*21)/100</f>
      </c>
      <c t="s">
        <v>28</v>
      </c>
    </row>
    <row r="119" spans="1:5" ht="25.5">
      <c r="A119" s="35" t="s">
        <v>56</v>
      </c>
      <c r="E119" s="39" t="s">
        <v>257</v>
      </c>
    </row>
    <row r="120" spans="1:5" ht="12.75">
      <c r="A120" s="35" t="s">
        <v>57</v>
      </c>
      <c r="E120" s="40" t="s">
        <v>258</v>
      </c>
    </row>
    <row r="121" spans="1:5" ht="102">
      <c r="A121" t="s">
        <v>59</v>
      </c>
      <c r="E121" s="39" t="s">
        <v>259</v>
      </c>
    </row>
    <row r="122" spans="1:16" ht="12.75">
      <c r="A122" t="s">
        <v>50</v>
      </c>
      <c s="34" t="s">
        <v>260</v>
      </c>
      <c s="34" t="s">
        <v>261</v>
      </c>
      <c s="35" t="s">
        <v>5</v>
      </c>
      <c s="6" t="s">
        <v>262</v>
      </c>
      <c s="36" t="s">
        <v>110</v>
      </c>
      <c s="37">
        <v>1</v>
      </c>
      <c s="36">
        <v>0</v>
      </c>
      <c s="36">
        <f>ROUND(G122*H122,6)</f>
      </c>
      <c r="L122" s="38">
        <v>0</v>
      </c>
      <c s="32">
        <f>ROUND(ROUND(L122,2)*ROUND(G122,3),2)</f>
      </c>
      <c s="36" t="s">
        <v>55</v>
      </c>
      <c>
        <f>(M122*21)/100</f>
      </c>
      <c t="s">
        <v>28</v>
      </c>
    </row>
    <row r="123" spans="1:5" ht="12.75">
      <c r="A123" s="35" t="s">
        <v>56</v>
      </c>
      <c r="E123" s="39" t="s">
        <v>262</v>
      </c>
    </row>
    <row r="124" spans="1:5" ht="12.75">
      <c r="A124" s="35" t="s">
        <v>57</v>
      </c>
      <c r="E124" s="40" t="s">
        <v>58</v>
      </c>
    </row>
    <row r="125" spans="1:5" ht="140.25">
      <c r="A125" t="s">
        <v>59</v>
      </c>
      <c r="E125" s="39" t="s">
        <v>263</v>
      </c>
    </row>
    <row r="126" spans="1:16" ht="12.75">
      <c r="A126" t="s">
        <v>50</v>
      </c>
      <c s="34" t="s">
        <v>264</v>
      </c>
      <c s="34" t="s">
        <v>265</v>
      </c>
      <c s="35" t="s">
        <v>5</v>
      </c>
      <c s="6" t="s">
        <v>266</v>
      </c>
      <c s="36" t="s">
        <v>267</v>
      </c>
      <c s="37">
        <v>215</v>
      </c>
      <c s="36">
        <v>0</v>
      </c>
      <c s="36">
        <f>ROUND(G126*H126,6)</f>
      </c>
      <c r="L126" s="38">
        <v>0</v>
      </c>
      <c s="32">
        <f>ROUND(ROUND(L126,2)*ROUND(G126,3),2)</f>
      </c>
      <c s="36" t="s">
        <v>55</v>
      </c>
      <c>
        <f>(M126*21)/100</f>
      </c>
      <c t="s">
        <v>28</v>
      </c>
    </row>
    <row r="127" spans="1:5" ht="12.75">
      <c r="A127" s="35" t="s">
        <v>56</v>
      </c>
      <c r="E127" s="39" t="s">
        <v>266</v>
      </c>
    </row>
    <row r="128" spans="1:5" ht="12.75">
      <c r="A128" s="35" t="s">
        <v>57</v>
      </c>
      <c r="E128" s="40" t="s">
        <v>268</v>
      </c>
    </row>
    <row r="129" spans="1:5" ht="63.75">
      <c r="A129" t="s">
        <v>59</v>
      </c>
      <c r="E129" s="39" t="s">
        <v>269</v>
      </c>
    </row>
    <row r="130" spans="1:16" ht="25.5">
      <c r="A130" t="s">
        <v>50</v>
      </c>
      <c s="34" t="s">
        <v>270</v>
      </c>
      <c s="34" t="s">
        <v>271</v>
      </c>
      <c s="35" t="s">
        <v>5</v>
      </c>
      <c s="6" t="s">
        <v>272</v>
      </c>
      <c s="36" t="s">
        <v>267</v>
      </c>
      <c s="37">
        <v>2730</v>
      </c>
      <c s="36">
        <v>0</v>
      </c>
      <c s="36">
        <f>ROUND(G130*H130,6)</f>
      </c>
      <c r="L130" s="38">
        <v>0</v>
      </c>
      <c s="32">
        <f>ROUND(ROUND(L130,2)*ROUND(G130,3),2)</f>
      </c>
      <c s="36" t="s">
        <v>55</v>
      </c>
      <c>
        <f>(M130*21)/100</f>
      </c>
      <c t="s">
        <v>28</v>
      </c>
    </row>
    <row r="131" spans="1:5" ht="25.5">
      <c r="A131" s="35" t="s">
        <v>56</v>
      </c>
      <c r="E131" s="39" t="s">
        <v>272</v>
      </c>
    </row>
    <row r="132" spans="1:5" ht="12.75">
      <c r="A132" s="35" t="s">
        <v>57</v>
      </c>
      <c r="E132" s="40" t="s">
        <v>273</v>
      </c>
    </row>
    <row r="133" spans="1:5" ht="140.25">
      <c r="A133" t="s">
        <v>59</v>
      </c>
      <c r="E133" s="39" t="s">
        <v>274</v>
      </c>
    </row>
    <row r="134" spans="1:16" ht="25.5">
      <c r="A134" t="s">
        <v>50</v>
      </c>
      <c s="34" t="s">
        <v>275</v>
      </c>
      <c s="34" t="s">
        <v>276</v>
      </c>
      <c s="35" t="s">
        <v>5</v>
      </c>
      <c s="6" t="s">
        <v>277</v>
      </c>
      <c s="36" t="s">
        <v>267</v>
      </c>
      <c s="37">
        <v>130</v>
      </c>
      <c s="36">
        <v>0</v>
      </c>
      <c s="36">
        <f>ROUND(G134*H134,6)</f>
      </c>
      <c r="L134" s="38">
        <v>0</v>
      </c>
      <c s="32">
        <f>ROUND(ROUND(L134,2)*ROUND(G134,3),2)</f>
      </c>
      <c s="36" t="s">
        <v>55</v>
      </c>
      <c>
        <f>(M134*21)/100</f>
      </c>
      <c t="s">
        <v>28</v>
      </c>
    </row>
    <row r="135" spans="1:5" ht="25.5">
      <c r="A135" s="35" t="s">
        <v>56</v>
      </c>
      <c r="E135" s="39" t="s">
        <v>277</v>
      </c>
    </row>
    <row r="136" spans="1:5" ht="12.75">
      <c r="A136" s="35" t="s">
        <v>57</v>
      </c>
      <c r="E136" s="40" t="s">
        <v>278</v>
      </c>
    </row>
    <row r="137" spans="1:5" ht="63.75">
      <c r="A137" t="s">
        <v>59</v>
      </c>
      <c r="E137" s="39" t="s">
        <v>269</v>
      </c>
    </row>
    <row r="138" spans="1:16" ht="25.5">
      <c r="A138" t="s">
        <v>50</v>
      </c>
      <c s="34" t="s">
        <v>279</v>
      </c>
      <c s="34" t="s">
        <v>280</v>
      </c>
      <c s="35" t="s">
        <v>5</v>
      </c>
      <c s="6" t="s">
        <v>281</v>
      </c>
      <c s="36" t="s">
        <v>110</v>
      </c>
      <c s="37">
        <v>12</v>
      </c>
      <c s="36">
        <v>0</v>
      </c>
      <c s="36">
        <f>ROUND(G138*H138,6)</f>
      </c>
      <c r="L138" s="38">
        <v>0</v>
      </c>
      <c s="32">
        <f>ROUND(ROUND(L138,2)*ROUND(G138,3),2)</f>
      </c>
      <c s="36" t="s">
        <v>55</v>
      </c>
      <c>
        <f>(M138*21)/100</f>
      </c>
      <c t="s">
        <v>28</v>
      </c>
    </row>
    <row r="139" spans="1:5" ht="25.5">
      <c r="A139" s="35" t="s">
        <v>56</v>
      </c>
      <c r="E139" s="39" t="s">
        <v>281</v>
      </c>
    </row>
    <row r="140" spans="1:5" ht="12.75">
      <c r="A140" s="35" t="s">
        <v>57</v>
      </c>
      <c r="E140" s="40" t="s">
        <v>282</v>
      </c>
    </row>
    <row r="141" spans="1:5" ht="63.75">
      <c r="A141" t="s">
        <v>59</v>
      </c>
      <c r="E141" s="39" t="s">
        <v>283</v>
      </c>
    </row>
    <row r="142" spans="1:16" ht="12.75">
      <c r="A142" t="s">
        <v>50</v>
      </c>
      <c s="34" t="s">
        <v>284</v>
      </c>
      <c s="34" t="s">
        <v>285</v>
      </c>
      <c s="35" t="s">
        <v>5</v>
      </c>
      <c s="6" t="s">
        <v>286</v>
      </c>
      <c s="36" t="s">
        <v>110</v>
      </c>
      <c s="37">
        <v>12</v>
      </c>
      <c s="36">
        <v>0</v>
      </c>
      <c s="36">
        <f>ROUND(G142*H142,6)</f>
      </c>
      <c r="L142" s="38">
        <v>0</v>
      </c>
      <c s="32">
        <f>ROUND(ROUND(L142,2)*ROUND(G142,3),2)</f>
      </c>
      <c s="36" t="s">
        <v>55</v>
      </c>
      <c>
        <f>(M142*21)/100</f>
      </c>
      <c t="s">
        <v>28</v>
      </c>
    </row>
    <row r="143" spans="1:5" ht="12.75">
      <c r="A143" s="35" t="s">
        <v>56</v>
      </c>
      <c r="E143" s="39" t="s">
        <v>286</v>
      </c>
    </row>
    <row r="144" spans="1:5" ht="12.75">
      <c r="A144" s="35" t="s">
        <v>57</v>
      </c>
      <c r="E144" s="40" t="s">
        <v>282</v>
      </c>
    </row>
    <row r="145" spans="1:5" ht="63.75">
      <c r="A145" t="s">
        <v>59</v>
      </c>
      <c r="E145" s="39" t="s">
        <v>283</v>
      </c>
    </row>
    <row r="146" spans="1:16" ht="12.75">
      <c r="A146" t="s">
        <v>50</v>
      </c>
      <c s="34" t="s">
        <v>287</v>
      </c>
      <c s="34" t="s">
        <v>288</v>
      </c>
      <c s="35" t="s">
        <v>5</v>
      </c>
      <c s="6" t="s">
        <v>289</v>
      </c>
      <c s="36" t="s">
        <v>267</v>
      </c>
      <c s="37">
        <v>2860</v>
      </c>
      <c s="36">
        <v>0</v>
      </c>
      <c s="36">
        <f>ROUND(G146*H146,6)</f>
      </c>
      <c r="L146" s="38">
        <v>0</v>
      </c>
      <c s="32">
        <f>ROUND(ROUND(L146,2)*ROUND(G146,3),2)</f>
      </c>
      <c s="36" t="s">
        <v>55</v>
      </c>
      <c>
        <f>(M146*21)/100</f>
      </c>
      <c t="s">
        <v>28</v>
      </c>
    </row>
    <row r="147" spans="1:5" ht="12.75">
      <c r="A147" s="35" t="s">
        <v>56</v>
      </c>
      <c r="E147" s="39" t="s">
        <v>289</v>
      </c>
    </row>
    <row r="148" spans="1:5" ht="12.75">
      <c r="A148" s="35" t="s">
        <v>57</v>
      </c>
      <c r="E148" s="40" t="s">
        <v>290</v>
      </c>
    </row>
    <row r="149" spans="1:5" ht="12.75">
      <c r="A149" t="s">
        <v>59</v>
      </c>
      <c r="E149" s="39" t="s">
        <v>5</v>
      </c>
    </row>
    <row r="150" spans="1:16" ht="25.5">
      <c r="A150" t="s">
        <v>50</v>
      </c>
      <c s="34" t="s">
        <v>291</v>
      </c>
      <c s="34" t="s">
        <v>292</v>
      </c>
      <c s="35" t="s">
        <v>5</v>
      </c>
      <c s="6" t="s">
        <v>293</v>
      </c>
      <c s="36" t="s">
        <v>267</v>
      </c>
      <c s="37">
        <v>2860</v>
      </c>
      <c s="36">
        <v>0.00016</v>
      </c>
      <c s="36">
        <f>ROUND(G150*H150,6)</f>
      </c>
      <c r="L150" s="38">
        <v>0</v>
      </c>
      <c s="32">
        <f>ROUND(ROUND(L150,2)*ROUND(G150,3),2)</f>
      </c>
      <c s="36" t="s">
        <v>294</v>
      </c>
      <c>
        <f>(M150*21)/100</f>
      </c>
      <c t="s">
        <v>28</v>
      </c>
    </row>
    <row r="151" spans="1:5" ht="25.5">
      <c r="A151" s="35" t="s">
        <v>56</v>
      </c>
      <c r="E151" s="39" t="s">
        <v>293</v>
      </c>
    </row>
    <row r="152" spans="1:5" ht="12.75">
      <c r="A152" s="35" t="s">
        <v>57</v>
      </c>
      <c r="E152" s="40" t="s">
        <v>290</v>
      </c>
    </row>
    <row r="153" spans="1:5" ht="12.75">
      <c r="A153" t="s">
        <v>59</v>
      </c>
      <c r="E153" s="39" t="s">
        <v>5</v>
      </c>
    </row>
    <row r="154" spans="1:16" ht="25.5">
      <c r="A154" t="s">
        <v>50</v>
      </c>
      <c s="34" t="s">
        <v>295</v>
      </c>
      <c s="34" t="s">
        <v>296</v>
      </c>
      <c s="35" t="s">
        <v>5</v>
      </c>
      <c s="6" t="s">
        <v>297</v>
      </c>
      <c s="36" t="s">
        <v>267</v>
      </c>
      <c s="37">
        <v>2860</v>
      </c>
      <c s="36">
        <v>0</v>
      </c>
      <c s="36">
        <f>ROUND(G154*H154,6)</f>
      </c>
      <c r="L154" s="38">
        <v>0</v>
      </c>
      <c s="32">
        <f>ROUND(ROUND(L154,2)*ROUND(G154,3),2)</f>
      </c>
      <c s="36" t="s">
        <v>55</v>
      </c>
      <c>
        <f>(M154*21)/100</f>
      </c>
      <c t="s">
        <v>28</v>
      </c>
    </row>
    <row r="155" spans="1:5" ht="25.5">
      <c r="A155" s="35" t="s">
        <v>56</v>
      </c>
      <c r="E155" s="39" t="s">
        <v>297</v>
      </c>
    </row>
    <row r="156" spans="1:5" ht="12.75">
      <c r="A156" s="35" t="s">
        <v>57</v>
      </c>
      <c r="E156" s="40" t="s">
        <v>290</v>
      </c>
    </row>
    <row r="157" spans="1:5" ht="63.75">
      <c r="A157" t="s">
        <v>59</v>
      </c>
      <c r="E157" s="39" t="s">
        <v>283</v>
      </c>
    </row>
    <row r="158" spans="1:13" ht="12.75">
      <c r="A158" t="s">
        <v>47</v>
      </c>
      <c r="C158" s="31" t="s">
        <v>168</v>
      </c>
      <c r="E158" s="33" t="s">
        <v>169</v>
      </c>
      <c r="J158" s="32">
        <f>0</f>
      </c>
      <c s="32">
        <f>0</f>
      </c>
      <c s="32">
        <f>0+L159+L163+L167+L171+L175+L179+L183+L187+L191+L195+L199+L203+L207+L211</f>
      </c>
      <c s="32">
        <f>0+M159+M163+M167+M171+M175+M179+M183+M187+M191+M195+M199+M203+M207+M211</f>
      </c>
    </row>
    <row r="159" spans="1:16" ht="25.5">
      <c r="A159" t="s">
        <v>50</v>
      </c>
      <c s="34" t="s">
        <v>298</v>
      </c>
      <c s="34" t="s">
        <v>299</v>
      </c>
      <c s="35" t="s">
        <v>5</v>
      </c>
      <c s="6" t="s">
        <v>300</v>
      </c>
      <c s="36" t="s">
        <v>110</v>
      </c>
      <c s="37">
        <v>1</v>
      </c>
      <c s="36">
        <v>0</v>
      </c>
      <c s="36">
        <f>ROUND(G159*H159,6)</f>
      </c>
      <c r="L159" s="38">
        <v>0</v>
      </c>
      <c s="32">
        <f>ROUND(ROUND(L159,2)*ROUND(G159,3),2)</f>
      </c>
      <c s="36" t="s">
        <v>55</v>
      </c>
      <c>
        <f>(M159*21)/100</f>
      </c>
      <c t="s">
        <v>28</v>
      </c>
    </row>
    <row r="160" spans="1:5" ht="25.5">
      <c r="A160" s="35" t="s">
        <v>56</v>
      </c>
      <c r="E160" s="39" t="s">
        <v>300</v>
      </c>
    </row>
    <row r="161" spans="1:5" ht="12.75">
      <c r="A161" s="35" t="s">
        <v>57</v>
      </c>
      <c r="E161" s="40" t="s">
        <v>58</v>
      </c>
    </row>
    <row r="162" spans="1:5" ht="408">
      <c r="A162" t="s">
        <v>59</v>
      </c>
      <c r="E162" s="39" t="s">
        <v>301</v>
      </c>
    </row>
    <row r="163" spans="1:16" ht="25.5">
      <c r="A163" t="s">
        <v>50</v>
      </c>
      <c s="34" t="s">
        <v>302</v>
      </c>
      <c s="34" t="s">
        <v>303</v>
      </c>
      <c s="35" t="s">
        <v>5</v>
      </c>
      <c s="6" t="s">
        <v>304</v>
      </c>
      <c s="36" t="s">
        <v>110</v>
      </c>
      <c s="37">
        <v>1</v>
      </c>
      <c s="36">
        <v>0</v>
      </c>
      <c s="36">
        <f>ROUND(G163*H163,6)</f>
      </c>
      <c r="L163" s="38">
        <v>0</v>
      </c>
      <c s="32">
        <f>ROUND(ROUND(L163,2)*ROUND(G163,3),2)</f>
      </c>
      <c s="36" t="s">
        <v>55</v>
      </c>
      <c>
        <f>(M163*21)/100</f>
      </c>
      <c t="s">
        <v>28</v>
      </c>
    </row>
    <row r="164" spans="1:5" ht="25.5">
      <c r="A164" s="35" t="s">
        <v>56</v>
      </c>
      <c r="E164" s="39" t="s">
        <v>304</v>
      </c>
    </row>
    <row r="165" spans="1:5" ht="12.75">
      <c r="A165" s="35" t="s">
        <v>57</v>
      </c>
      <c r="E165" s="40" t="s">
        <v>58</v>
      </c>
    </row>
    <row r="166" spans="1:5" ht="409.5">
      <c r="A166" t="s">
        <v>59</v>
      </c>
      <c r="E166" s="39" t="s">
        <v>305</v>
      </c>
    </row>
    <row r="167" spans="1:16" ht="25.5">
      <c r="A167" t="s">
        <v>50</v>
      </c>
      <c s="34" t="s">
        <v>306</v>
      </c>
      <c s="34" t="s">
        <v>307</v>
      </c>
      <c s="35" t="s">
        <v>5</v>
      </c>
      <c s="6" t="s">
        <v>308</v>
      </c>
      <c s="36" t="s">
        <v>101</v>
      </c>
      <c s="37">
        <v>24</v>
      </c>
      <c s="36">
        <v>0</v>
      </c>
      <c s="36">
        <f>ROUND(G167*H167,6)</f>
      </c>
      <c r="L167" s="38">
        <v>0</v>
      </c>
      <c s="32">
        <f>ROUND(ROUND(L167,2)*ROUND(G167,3),2)</f>
      </c>
      <c s="36" t="s">
        <v>55</v>
      </c>
      <c>
        <f>(M167*21)/100</f>
      </c>
      <c t="s">
        <v>28</v>
      </c>
    </row>
    <row r="168" spans="1:5" ht="25.5">
      <c r="A168" s="35" t="s">
        <v>56</v>
      </c>
      <c r="E168" s="39" t="s">
        <v>308</v>
      </c>
    </row>
    <row r="169" spans="1:5" ht="12.75">
      <c r="A169" s="35" t="s">
        <v>57</v>
      </c>
      <c r="E169" s="40" t="s">
        <v>190</v>
      </c>
    </row>
    <row r="170" spans="1:5" ht="216.75">
      <c r="A170" t="s">
        <v>59</v>
      </c>
      <c r="E170" s="39" t="s">
        <v>309</v>
      </c>
    </row>
    <row r="171" spans="1:16" ht="25.5">
      <c r="A171" t="s">
        <v>50</v>
      </c>
      <c s="34" t="s">
        <v>310</v>
      </c>
      <c s="34" t="s">
        <v>311</v>
      </c>
      <c s="35" t="s">
        <v>5</v>
      </c>
      <c s="6" t="s">
        <v>312</v>
      </c>
      <c s="36" t="s">
        <v>101</v>
      </c>
      <c s="37">
        <v>12</v>
      </c>
      <c s="36">
        <v>0</v>
      </c>
      <c s="36">
        <f>ROUND(G171*H171,6)</f>
      </c>
      <c r="L171" s="38">
        <v>0</v>
      </c>
      <c s="32">
        <f>ROUND(ROUND(L171,2)*ROUND(G171,3),2)</f>
      </c>
      <c s="36" t="s">
        <v>55</v>
      </c>
      <c>
        <f>(M171*21)/100</f>
      </c>
      <c t="s">
        <v>28</v>
      </c>
    </row>
    <row r="172" spans="1:5" ht="25.5">
      <c r="A172" s="35" t="s">
        <v>56</v>
      </c>
      <c r="E172" s="39" t="s">
        <v>312</v>
      </c>
    </row>
    <row r="173" spans="1:5" ht="12.75">
      <c r="A173" s="35" t="s">
        <v>57</v>
      </c>
      <c r="E173" s="40" t="s">
        <v>282</v>
      </c>
    </row>
    <row r="174" spans="1:5" ht="63.75">
      <c r="A174" t="s">
        <v>59</v>
      </c>
      <c r="E174" s="39" t="s">
        <v>313</v>
      </c>
    </row>
    <row r="175" spans="1:16" ht="25.5">
      <c r="A175" t="s">
        <v>50</v>
      </c>
      <c s="34" t="s">
        <v>314</v>
      </c>
      <c s="34" t="s">
        <v>315</v>
      </c>
      <c s="35" t="s">
        <v>5</v>
      </c>
      <c s="6" t="s">
        <v>316</v>
      </c>
      <c s="36" t="s">
        <v>110</v>
      </c>
      <c s="37">
        <v>1</v>
      </c>
      <c s="36">
        <v>0</v>
      </c>
      <c s="36">
        <f>ROUND(G175*H175,6)</f>
      </c>
      <c r="L175" s="38">
        <v>0</v>
      </c>
      <c s="32">
        <f>ROUND(ROUND(L175,2)*ROUND(G175,3),2)</f>
      </c>
      <c s="36" t="s">
        <v>55</v>
      </c>
      <c>
        <f>(M175*21)/100</f>
      </c>
      <c t="s">
        <v>28</v>
      </c>
    </row>
    <row r="176" spans="1:5" ht="25.5">
      <c r="A176" s="35" t="s">
        <v>56</v>
      </c>
      <c r="E176" s="39" t="s">
        <v>316</v>
      </c>
    </row>
    <row r="177" spans="1:5" ht="12.75">
      <c r="A177" s="35" t="s">
        <v>57</v>
      </c>
      <c r="E177" s="40" t="s">
        <v>58</v>
      </c>
    </row>
    <row r="178" spans="1:5" ht="63.75">
      <c r="A178" t="s">
        <v>59</v>
      </c>
      <c r="E178" s="39" t="s">
        <v>317</v>
      </c>
    </row>
    <row r="179" spans="1:16" ht="12.75">
      <c r="A179" t="s">
        <v>50</v>
      </c>
      <c s="34" t="s">
        <v>318</v>
      </c>
      <c s="34" t="s">
        <v>319</v>
      </c>
      <c s="35" t="s">
        <v>5</v>
      </c>
      <c s="6" t="s">
        <v>320</v>
      </c>
      <c s="36" t="s">
        <v>321</v>
      </c>
      <c s="37">
        <v>8</v>
      </c>
      <c s="36">
        <v>0</v>
      </c>
      <c s="36">
        <f>ROUND(G179*H179,6)</f>
      </c>
      <c r="L179" s="38">
        <v>0</v>
      </c>
      <c s="32">
        <f>ROUND(ROUND(L179,2)*ROUND(G179,3),2)</f>
      </c>
      <c s="36" t="s">
        <v>55</v>
      </c>
      <c>
        <f>(M179*21)/100</f>
      </c>
      <c t="s">
        <v>28</v>
      </c>
    </row>
    <row r="180" spans="1:5" ht="12.75">
      <c r="A180" s="35" t="s">
        <v>56</v>
      </c>
      <c r="E180" s="39" t="s">
        <v>320</v>
      </c>
    </row>
    <row r="181" spans="1:5" ht="12.75">
      <c r="A181" s="35" t="s">
        <v>57</v>
      </c>
      <c r="E181" s="40" t="s">
        <v>322</v>
      </c>
    </row>
    <row r="182" spans="1:5" ht="140.25">
      <c r="A182" t="s">
        <v>59</v>
      </c>
      <c r="E182" s="39" t="s">
        <v>323</v>
      </c>
    </row>
    <row r="183" spans="1:16" ht="12.75">
      <c r="A183" t="s">
        <v>50</v>
      </c>
      <c s="34" t="s">
        <v>324</v>
      </c>
      <c s="34" t="s">
        <v>325</v>
      </c>
      <c s="35" t="s">
        <v>5</v>
      </c>
      <c s="6" t="s">
        <v>326</v>
      </c>
      <c s="36" t="s">
        <v>321</v>
      </c>
      <c s="37">
        <v>6</v>
      </c>
      <c s="36">
        <v>0</v>
      </c>
      <c s="36">
        <f>ROUND(G183*H183,6)</f>
      </c>
      <c r="L183" s="38">
        <v>0</v>
      </c>
      <c s="32">
        <f>ROUND(ROUND(L183,2)*ROUND(G183,3),2)</f>
      </c>
      <c s="36" t="s">
        <v>55</v>
      </c>
      <c>
        <f>(M183*21)/100</f>
      </c>
      <c t="s">
        <v>28</v>
      </c>
    </row>
    <row r="184" spans="1:5" ht="12.75">
      <c r="A184" s="35" t="s">
        <v>56</v>
      </c>
      <c r="E184" s="39" t="s">
        <v>326</v>
      </c>
    </row>
    <row r="185" spans="1:5" ht="12.75">
      <c r="A185" s="35" t="s">
        <v>57</v>
      </c>
      <c r="E185" s="40" t="s">
        <v>241</v>
      </c>
    </row>
    <row r="186" spans="1:5" ht="216.75">
      <c r="A186" t="s">
        <v>59</v>
      </c>
      <c r="E186" s="39" t="s">
        <v>327</v>
      </c>
    </row>
    <row r="187" spans="1:16" ht="12.75">
      <c r="A187" t="s">
        <v>50</v>
      </c>
      <c s="34" t="s">
        <v>328</v>
      </c>
      <c s="34" t="s">
        <v>329</v>
      </c>
      <c s="35" t="s">
        <v>5</v>
      </c>
      <c s="6" t="s">
        <v>330</v>
      </c>
      <c s="36" t="s">
        <v>110</v>
      </c>
      <c s="37">
        <v>1</v>
      </c>
      <c s="36">
        <v>0</v>
      </c>
      <c s="36">
        <f>ROUND(G187*H187,6)</f>
      </c>
      <c r="L187" s="38">
        <v>0</v>
      </c>
      <c s="32">
        <f>ROUND(ROUND(L187,2)*ROUND(G187,3),2)</f>
      </c>
      <c s="36" t="s">
        <v>55</v>
      </c>
      <c>
        <f>(M187*21)/100</f>
      </c>
      <c t="s">
        <v>28</v>
      </c>
    </row>
    <row r="188" spans="1:5" ht="12.75">
      <c r="A188" s="35" t="s">
        <v>56</v>
      </c>
      <c r="E188" s="39" t="s">
        <v>330</v>
      </c>
    </row>
    <row r="189" spans="1:5" ht="12.75">
      <c r="A189" s="35" t="s">
        <v>57</v>
      </c>
      <c r="E189" s="40" t="s">
        <v>58</v>
      </c>
    </row>
    <row r="190" spans="1:5" ht="63.75">
      <c r="A190" t="s">
        <v>59</v>
      </c>
      <c r="E190" s="39" t="s">
        <v>331</v>
      </c>
    </row>
    <row r="191" spans="1:16" ht="25.5">
      <c r="A191" t="s">
        <v>50</v>
      </c>
      <c s="34" t="s">
        <v>332</v>
      </c>
      <c s="34" t="s">
        <v>333</v>
      </c>
      <c s="35" t="s">
        <v>5</v>
      </c>
      <c s="6" t="s">
        <v>334</v>
      </c>
      <c s="36" t="s">
        <v>110</v>
      </c>
      <c s="37">
        <v>1</v>
      </c>
      <c s="36">
        <v>0</v>
      </c>
      <c s="36">
        <f>ROUND(G191*H191,6)</f>
      </c>
      <c r="L191" s="38">
        <v>0</v>
      </c>
      <c s="32">
        <f>ROUND(ROUND(L191,2)*ROUND(G191,3),2)</f>
      </c>
      <c s="36" t="s">
        <v>55</v>
      </c>
      <c>
        <f>(M191*21)/100</f>
      </c>
      <c t="s">
        <v>28</v>
      </c>
    </row>
    <row r="192" spans="1:5" ht="25.5">
      <c r="A192" s="35" t="s">
        <v>56</v>
      </c>
      <c r="E192" s="39" t="s">
        <v>334</v>
      </c>
    </row>
    <row r="193" spans="1:5" ht="12.75">
      <c r="A193" s="35" t="s">
        <v>57</v>
      </c>
      <c r="E193" s="40" t="s">
        <v>58</v>
      </c>
    </row>
    <row r="194" spans="1:5" ht="293.25">
      <c r="A194" t="s">
        <v>59</v>
      </c>
      <c r="E194" s="39" t="s">
        <v>335</v>
      </c>
    </row>
    <row r="195" spans="1:16" ht="12.75">
      <c r="A195" t="s">
        <v>50</v>
      </c>
      <c s="34" t="s">
        <v>336</v>
      </c>
      <c s="34" t="s">
        <v>337</v>
      </c>
      <c s="35" t="s">
        <v>5</v>
      </c>
      <c s="6" t="s">
        <v>338</v>
      </c>
      <c s="36" t="s">
        <v>321</v>
      </c>
      <c s="37">
        <v>7</v>
      </c>
      <c s="36">
        <v>0</v>
      </c>
      <c s="36">
        <f>ROUND(G195*H195,6)</f>
      </c>
      <c r="L195" s="38">
        <v>0</v>
      </c>
      <c s="32">
        <f>ROUND(ROUND(L195,2)*ROUND(G195,3),2)</f>
      </c>
      <c s="36" t="s">
        <v>55</v>
      </c>
      <c>
        <f>(M195*21)/100</f>
      </c>
      <c t="s">
        <v>28</v>
      </c>
    </row>
    <row r="196" spans="1:5" ht="12.75">
      <c r="A196" s="35" t="s">
        <v>56</v>
      </c>
      <c r="E196" s="39" t="s">
        <v>338</v>
      </c>
    </row>
    <row r="197" spans="1:5" ht="12.75">
      <c r="A197" s="35" t="s">
        <v>57</v>
      </c>
      <c r="E197" s="40" t="s">
        <v>216</v>
      </c>
    </row>
    <row r="198" spans="1:5" ht="12.75">
      <c r="A198" t="s">
        <v>59</v>
      </c>
      <c r="E198" s="39" t="s">
        <v>5</v>
      </c>
    </row>
    <row r="199" spans="1:16" ht="12.75">
      <c r="A199" t="s">
        <v>50</v>
      </c>
      <c s="34" t="s">
        <v>339</v>
      </c>
      <c s="34" t="s">
        <v>340</v>
      </c>
      <c s="35" t="s">
        <v>5</v>
      </c>
      <c s="6" t="s">
        <v>341</v>
      </c>
      <c s="36" t="s">
        <v>110</v>
      </c>
      <c s="37">
        <v>1</v>
      </c>
      <c s="36">
        <v>0</v>
      </c>
      <c s="36">
        <f>ROUND(G199*H199,6)</f>
      </c>
      <c r="L199" s="38">
        <v>0</v>
      </c>
      <c s="32">
        <f>ROUND(ROUND(L199,2)*ROUND(G199,3),2)</f>
      </c>
      <c s="36" t="s">
        <v>55</v>
      </c>
      <c>
        <f>(M199*21)/100</f>
      </c>
      <c t="s">
        <v>28</v>
      </c>
    </row>
    <row r="200" spans="1:5" ht="12.75">
      <c r="A200" s="35" t="s">
        <v>56</v>
      </c>
      <c r="E200" s="39" t="s">
        <v>341</v>
      </c>
    </row>
    <row r="201" spans="1:5" ht="12.75">
      <c r="A201" s="35" t="s">
        <v>57</v>
      </c>
      <c r="E201" s="40" t="s">
        <v>58</v>
      </c>
    </row>
    <row r="202" spans="1:5" ht="89.25">
      <c r="A202" t="s">
        <v>59</v>
      </c>
      <c r="E202" s="39" t="s">
        <v>342</v>
      </c>
    </row>
    <row r="203" spans="1:16" ht="12.75">
      <c r="A203" t="s">
        <v>50</v>
      </c>
      <c s="34" t="s">
        <v>343</v>
      </c>
      <c s="34" t="s">
        <v>344</v>
      </c>
      <c s="35" t="s">
        <v>5</v>
      </c>
      <c s="6" t="s">
        <v>345</v>
      </c>
      <c s="36" t="s">
        <v>110</v>
      </c>
      <c s="37">
        <v>1</v>
      </c>
      <c s="36">
        <v>0</v>
      </c>
      <c s="36">
        <f>ROUND(G203*H203,6)</f>
      </c>
      <c r="L203" s="38">
        <v>0</v>
      </c>
      <c s="32">
        <f>ROUND(ROUND(L203,2)*ROUND(G203,3),2)</f>
      </c>
      <c s="36" t="s">
        <v>55</v>
      </c>
      <c>
        <f>(M203*21)/100</f>
      </c>
      <c t="s">
        <v>28</v>
      </c>
    </row>
    <row r="204" spans="1:5" ht="12.75">
      <c r="A204" s="35" t="s">
        <v>56</v>
      </c>
      <c r="E204" s="39" t="s">
        <v>345</v>
      </c>
    </row>
    <row r="205" spans="1:5" ht="12.75">
      <c r="A205" s="35" t="s">
        <v>57</v>
      </c>
      <c r="E205" s="40" t="s">
        <v>58</v>
      </c>
    </row>
    <row r="206" spans="1:5" ht="140.25">
      <c r="A206" t="s">
        <v>59</v>
      </c>
      <c r="E206" s="39" t="s">
        <v>346</v>
      </c>
    </row>
    <row r="207" spans="1:16" ht="12.75">
      <c r="A207" t="s">
        <v>50</v>
      </c>
      <c s="34" t="s">
        <v>347</v>
      </c>
      <c s="34" t="s">
        <v>348</v>
      </c>
      <c s="35" t="s">
        <v>5</v>
      </c>
      <c s="6" t="s">
        <v>349</v>
      </c>
      <c s="36" t="s">
        <v>321</v>
      </c>
      <c s="37">
        <v>4</v>
      </c>
      <c s="36">
        <v>0</v>
      </c>
      <c s="36">
        <f>ROUND(G207*H207,6)</f>
      </c>
      <c r="L207" s="38">
        <v>0</v>
      </c>
      <c s="32">
        <f>ROUND(ROUND(L207,2)*ROUND(G207,3),2)</f>
      </c>
      <c s="36" t="s">
        <v>55</v>
      </c>
      <c>
        <f>(M207*21)/100</f>
      </c>
      <c t="s">
        <v>28</v>
      </c>
    </row>
    <row r="208" spans="1:5" ht="12.75">
      <c r="A208" s="35" t="s">
        <v>56</v>
      </c>
      <c r="E208" s="39" t="s">
        <v>349</v>
      </c>
    </row>
    <row r="209" spans="1:5" ht="12.75">
      <c r="A209" s="35" t="s">
        <v>57</v>
      </c>
      <c r="E209" s="40" t="s">
        <v>209</v>
      </c>
    </row>
    <row r="210" spans="1:5" ht="102">
      <c r="A210" t="s">
        <v>59</v>
      </c>
      <c r="E210" s="39" t="s">
        <v>350</v>
      </c>
    </row>
    <row r="211" spans="1:16" ht="25.5">
      <c r="A211" t="s">
        <v>50</v>
      </c>
      <c s="34" t="s">
        <v>351</v>
      </c>
      <c s="34" t="s">
        <v>352</v>
      </c>
      <c s="35" t="s">
        <v>5</v>
      </c>
      <c s="6" t="s">
        <v>353</v>
      </c>
      <c s="36" t="s">
        <v>110</v>
      </c>
      <c s="37">
        <v>1</v>
      </c>
      <c s="36">
        <v>0</v>
      </c>
      <c s="36">
        <f>ROUND(G211*H211,6)</f>
      </c>
      <c r="L211" s="38">
        <v>0</v>
      </c>
      <c s="32">
        <f>ROUND(ROUND(L211,2)*ROUND(G211,3),2)</f>
      </c>
      <c s="36" t="s">
        <v>55</v>
      </c>
      <c>
        <f>(M211*21)/100</f>
      </c>
      <c t="s">
        <v>28</v>
      </c>
    </row>
    <row r="212" spans="1:5" ht="38.25">
      <c r="A212" s="35" t="s">
        <v>56</v>
      </c>
      <c r="E212" s="39" t="s">
        <v>354</v>
      </c>
    </row>
    <row r="213" spans="1:5" ht="12.75">
      <c r="A213" s="35" t="s">
        <v>57</v>
      </c>
      <c r="E213" s="40" t="s">
        <v>58</v>
      </c>
    </row>
    <row r="214" spans="1:5" ht="63.75">
      <c r="A214" t="s">
        <v>59</v>
      </c>
      <c r="E214" s="39" t="s">
        <v>355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COUNTIFS(L8:L840,"=0",A8:A840,"P")+COUNTIFS(L8:L840,"",A8:A840,"P")+SUM(Q8:Q840)</f>
      </c>
    </row>
    <row r="8" spans="1:13" ht="12.75">
      <c r="A8" t="s">
        <v>45</v>
      </c>
      <c r="C8" s="28" t="s">
        <v>358</v>
      </c>
      <c r="E8" s="30" t="s">
        <v>357</v>
      </c>
      <c r="J8" s="29">
        <f>0+J9+J14+J43+J68+J85+J126+J255+J356+J465+J506+J519+J628+J689+J722+J775</f>
      </c>
      <c s="29">
        <f>0+K9+K14+K43+K68+K85+K126+K255+K356+K465+K506+K519+K628+K689+K722+K775</f>
      </c>
      <c s="29">
        <f>0+L9+L14+L43+L68+L85+L126+L255+L356+L465+L506+L519+L628+L689+L722+L775</f>
      </c>
      <c s="29">
        <f>0+M9+M14+M43+M68+M85+M126+M255+M356+M465+M506+M519+M628+M689+M722+M775</f>
      </c>
    </row>
    <row r="9" spans="1:13" ht="12.75">
      <c r="A9" t="s">
        <v>47</v>
      </c>
      <c r="C9" s="31" t="s">
        <v>48</v>
      </c>
      <c r="E9" s="33" t="s">
        <v>178</v>
      </c>
      <c r="J9" s="32">
        <f>0</f>
      </c>
      <c s="32">
        <f>0</f>
      </c>
      <c s="32">
        <f>0+L10</f>
      </c>
      <c s="32">
        <f>0+M10</f>
      </c>
    </row>
    <row r="10" spans="1:16" ht="12.75">
      <c r="A10" t="s">
        <v>50</v>
      </c>
      <c s="34" t="s">
        <v>62</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58</v>
      </c>
    </row>
    <row r="13" spans="1:5" ht="12.75">
      <c r="A13" t="s">
        <v>59</v>
      </c>
      <c r="E13" s="39" t="s">
        <v>5</v>
      </c>
    </row>
    <row r="14" spans="1:13" ht="12.75">
      <c r="A14" t="s">
        <v>47</v>
      </c>
      <c r="C14" s="31" t="s">
        <v>60</v>
      </c>
      <c r="E14" s="33" t="s">
        <v>61</v>
      </c>
      <c r="J14" s="32">
        <f>0</f>
      </c>
      <c s="32">
        <f>0</f>
      </c>
      <c s="32">
        <f>0+L15+L19+L23+L27+L31+L35+L39</f>
      </c>
      <c s="32">
        <f>0+M15+M19+M23+M27+M31+M35+M39</f>
      </c>
    </row>
    <row r="15" spans="1:16" ht="25.5">
      <c r="A15" t="s">
        <v>50</v>
      </c>
      <c s="34" t="s">
        <v>28</v>
      </c>
      <c s="34" t="s">
        <v>63</v>
      </c>
      <c s="35" t="s">
        <v>64</v>
      </c>
      <c s="6" t="s">
        <v>65</v>
      </c>
      <c s="36" t="s">
        <v>66</v>
      </c>
      <c s="37">
        <v>3.3</v>
      </c>
      <c s="36">
        <v>0</v>
      </c>
      <c s="36">
        <f>ROUND(G15*H15,6)</f>
      </c>
      <c r="L15" s="38">
        <v>0</v>
      </c>
      <c s="32">
        <f>ROUND(ROUND(L15,2)*ROUND(G15,3),2)</f>
      </c>
      <c s="36" t="s">
        <v>55</v>
      </c>
      <c>
        <f>(M15*21)/100</f>
      </c>
      <c t="s">
        <v>28</v>
      </c>
    </row>
    <row r="16" spans="1:5" ht="25.5">
      <c r="A16" s="35" t="s">
        <v>56</v>
      </c>
      <c r="E16" s="39" t="s">
        <v>65</v>
      </c>
    </row>
    <row r="17" spans="1:5" ht="25.5">
      <c r="A17" s="35" t="s">
        <v>57</v>
      </c>
      <c r="E17" s="40" t="s">
        <v>359</v>
      </c>
    </row>
    <row r="18" spans="1:5" ht="102">
      <c r="A18" t="s">
        <v>59</v>
      </c>
      <c r="E18" s="39" t="s">
        <v>68</v>
      </c>
    </row>
    <row r="19" spans="1:16" ht="38.25">
      <c r="A19" t="s">
        <v>50</v>
      </c>
      <c s="34" t="s">
        <v>26</v>
      </c>
      <c s="34" t="s">
        <v>69</v>
      </c>
      <c s="35" t="s">
        <v>70</v>
      </c>
      <c s="6" t="s">
        <v>71</v>
      </c>
      <c s="36" t="s">
        <v>66</v>
      </c>
      <c s="37">
        <v>1.8</v>
      </c>
      <c s="36">
        <v>0</v>
      </c>
      <c s="36">
        <f>ROUND(G19*H19,6)</f>
      </c>
      <c r="L19" s="38">
        <v>0</v>
      </c>
      <c s="32">
        <f>ROUND(ROUND(L19,2)*ROUND(G19,3),2)</f>
      </c>
      <c s="36" t="s">
        <v>55</v>
      </c>
      <c>
        <f>(M19*21)/100</f>
      </c>
      <c t="s">
        <v>28</v>
      </c>
    </row>
    <row r="20" spans="1:5" ht="38.25">
      <c r="A20" s="35" t="s">
        <v>56</v>
      </c>
      <c r="E20" s="39" t="s">
        <v>72</v>
      </c>
    </row>
    <row r="21" spans="1:5" ht="25.5">
      <c r="A21" s="35" t="s">
        <v>57</v>
      </c>
      <c r="E21" s="40" t="s">
        <v>360</v>
      </c>
    </row>
    <row r="22" spans="1:5" ht="102">
      <c r="A22" t="s">
        <v>59</v>
      </c>
      <c r="E22" s="39" t="s">
        <v>68</v>
      </c>
    </row>
    <row r="23" spans="1:16" ht="25.5">
      <c r="A23" t="s">
        <v>50</v>
      </c>
      <c s="34" t="s">
        <v>78</v>
      </c>
      <c s="34" t="s">
        <v>74</v>
      </c>
      <c s="35" t="s">
        <v>75</v>
      </c>
      <c s="6" t="s">
        <v>76</v>
      </c>
      <c s="36" t="s">
        <v>66</v>
      </c>
      <c s="37">
        <v>0.75</v>
      </c>
      <c s="36">
        <v>0</v>
      </c>
      <c s="36">
        <f>ROUND(G23*H23,6)</f>
      </c>
      <c r="L23" s="38">
        <v>0</v>
      </c>
      <c s="32">
        <f>ROUND(ROUND(L23,2)*ROUND(G23,3),2)</f>
      </c>
      <c s="36" t="s">
        <v>55</v>
      </c>
      <c>
        <f>(M23*21)/100</f>
      </c>
      <c t="s">
        <v>28</v>
      </c>
    </row>
    <row r="24" spans="1:5" ht="25.5">
      <c r="A24" s="35" t="s">
        <v>56</v>
      </c>
      <c r="E24" s="39" t="s">
        <v>76</v>
      </c>
    </row>
    <row r="25" spans="1:5" ht="25.5">
      <c r="A25" s="35" t="s">
        <v>57</v>
      </c>
      <c r="E25" s="40" t="s">
        <v>361</v>
      </c>
    </row>
    <row r="26" spans="1:5" ht="102">
      <c r="A26" t="s">
        <v>59</v>
      </c>
      <c r="E26" s="39" t="s">
        <v>68</v>
      </c>
    </row>
    <row r="27" spans="1:16" ht="25.5">
      <c r="A27" t="s">
        <v>50</v>
      </c>
      <c s="34" t="s">
        <v>83</v>
      </c>
      <c s="34" t="s">
        <v>79</v>
      </c>
      <c s="35" t="s">
        <v>80</v>
      </c>
      <c s="6" t="s">
        <v>81</v>
      </c>
      <c s="36" t="s">
        <v>66</v>
      </c>
      <c s="37">
        <v>0.15</v>
      </c>
      <c s="36">
        <v>0</v>
      </c>
      <c s="36">
        <f>ROUND(G27*H27,6)</f>
      </c>
      <c r="L27" s="38">
        <v>0</v>
      </c>
      <c s="32">
        <f>ROUND(ROUND(L27,2)*ROUND(G27,3),2)</f>
      </c>
      <c s="36" t="s">
        <v>55</v>
      </c>
      <c>
        <f>(M27*21)/100</f>
      </c>
      <c t="s">
        <v>28</v>
      </c>
    </row>
    <row r="28" spans="1:5" ht="25.5">
      <c r="A28" s="35" t="s">
        <v>56</v>
      </c>
      <c r="E28" s="39" t="s">
        <v>81</v>
      </c>
    </row>
    <row r="29" spans="1:5" ht="25.5">
      <c r="A29" s="35" t="s">
        <v>57</v>
      </c>
      <c r="E29" s="40" t="s">
        <v>362</v>
      </c>
    </row>
    <row r="30" spans="1:5" ht="102">
      <c r="A30" t="s">
        <v>59</v>
      </c>
      <c r="E30" s="39" t="s">
        <v>68</v>
      </c>
    </row>
    <row r="31" spans="1:16" ht="25.5">
      <c r="A31" t="s">
        <v>50</v>
      </c>
      <c s="34" t="s">
        <v>27</v>
      </c>
      <c s="34" t="s">
        <v>84</v>
      </c>
      <c s="35" t="s">
        <v>85</v>
      </c>
      <c s="6" t="s">
        <v>86</v>
      </c>
      <c s="36" t="s">
        <v>66</v>
      </c>
      <c s="37">
        <v>0.6</v>
      </c>
      <c s="36">
        <v>0</v>
      </c>
      <c s="36">
        <f>ROUND(G31*H31,6)</f>
      </c>
      <c r="L31" s="38">
        <v>0</v>
      </c>
      <c s="32">
        <f>ROUND(ROUND(L31,2)*ROUND(G31,3),2)</f>
      </c>
      <c s="36" t="s">
        <v>55</v>
      </c>
      <c>
        <f>(M31*21)/100</f>
      </c>
      <c t="s">
        <v>28</v>
      </c>
    </row>
    <row r="32" spans="1:5" ht="25.5">
      <c r="A32" s="35" t="s">
        <v>56</v>
      </c>
      <c r="E32" s="39" t="s">
        <v>86</v>
      </c>
    </row>
    <row r="33" spans="1:5" ht="25.5">
      <c r="A33" s="35" t="s">
        <v>57</v>
      </c>
      <c r="E33" s="40" t="s">
        <v>363</v>
      </c>
    </row>
    <row r="34" spans="1:5" ht="102">
      <c r="A34" t="s">
        <v>59</v>
      </c>
      <c r="E34" s="39" t="s">
        <v>68</v>
      </c>
    </row>
    <row r="35" spans="1:16" ht="25.5">
      <c r="A35" t="s">
        <v>50</v>
      </c>
      <c s="34" t="s">
        <v>92</v>
      </c>
      <c s="34" t="s">
        <v>88</v>
      </c>
      <c s="35" t="s">
        <v>89</v>
      </c>
      <c s="6" t="s">
        <v>90</v>
      </c>
      <c s="36" t="s">
        <v>66</v>
      </c>
      <c s="37">
        <v>1.5</v>
      </c>
      <c s="36">
        <v>0</v>
      </c>
      <c s="36">
        <f>ROUND(G35*H35,6)</f>
      </c>
      <c r="L35" s="38">
        <v>0</v>
      </c>
      <c s="32">
        <f>ROUND(ROUND(L35,2)*ROUND(G35,3),2)</f>
      </c>
      <c s="36" t="s">
        <v>55</v>
      </c>
      <c>
        <f>(M35*21)/100</f>
      </c>
      <c t="s">
        <v>28</v>
      </c>
    </row>
    <row r="36" spans="1:5" ht="25.5">
      <c r="A36" s="35" t="s">
        <v>56</v>
      </c>
      <c r="E36" s="39" t="s">
        <v>90</v>
      </c>
    </row>
    <row r="37" spans="1:5" ht="25.5">
      <c r="A37" s="35" t="s">
        <v>57</v>
      </c>
      <c r="E37" s="40" t="s">
        <v>364</v>
      </c>
    </row>
    <row r="38" spans="1:5" ht="102">
      <c r="A38" t="s">
        <v>59</v>
      </c>
      <c r="E38" s="39" t="s">
        <v>68</v>
      </c>
    </row>
    <row r="39" spans="1:16" ht="25.5">
      <c r="A39" t="s">
        <v>50</v>
      </c>
      <c s="34" t="s">
        <v>48</v>
      </c>
      <c s="34" t="s">
        <v>93</v>
      </c>
      <c s="35" t="s">
        <v>94</v>
      </c>
      <c s="6" t="s">
        <v>95</v>
      </c>
      <c s="36" t="s">
        <v>66</v>
      </c>
      <c s="37">
        <v>2.25</v>
      </c>
      <c s="36">
        <v>0</v>
      </c>
      <c s="36">
        <f>ROUND(G39*H39,6)</f>
      </c>
      <c r="L39" s="38">
        <v>0</v>
      </c>
      <c s="32">
        <f>ROUND(ROUND(L39,2)*ROUND(G39,3),2)</f>
      </c>
      <c s="36" t="s">
        <v>55</v>
      </c>
      <c>
        <f>(M39*21)/100</f>
      </c>
      <c t="s">
        <v>28</v>
      </c>
    </row>
    <row r="40" spans="1:5" ht="25.5">
      <c r="A40" s="35" t="s">
        <v>56</v>
      </c>
      <c r="E40" s="39" t="s">
        <v>95</v>
      </c>
    </row>
    <row r="41" spans="1:5" ht="25.5">
      <c r="A41" s="35" t="s">
        <v>57</v>
      </c>
      <c r="E41" s="40" t="s">
        <v>365</v>
      </c>
    </row>
    <row r="42" spans="1:5" ht="102">
      <c r="A42" t="s">
        <v>59</v>
      </c>
      <c r="E42" s="39" t="s">
        <v>68</v>
      </c>
    </row>
    <row r="43" spans="1:13" ht="12.75">
      <c r="A43" t="s">
        <v>47</v>
      </c>
      <c r="C43" s="31" t="s">
        <v>366</v>
      </c>
      <c r="E43" s="33" t="s">
        <v>187</v>
      </c>
      <c r="J43" s="32">
        <f>0</f>
      </c>
      <c s="32">
        <f>0</f>
      </c>
      <c s="32">
        <f>0+L44+L48+L52+L56+L60+L64</f>
      </c>
      <c s="32">
        <f>0+M44+M48+M52+M56+M60+M64</f>
      </c>
    </row>
    <row r="44" spans="1:16" ht="25.5">
      <c r="A44" t="s">
        <v>50</v>
      </c>
      <c s="34" t="s">
        <v>107</v>
      </c>
      <c s="34" t="s">
        <v>367</v>
      </c>
      <c s="35" t="s">
        <v>5</v>
      </c>
      <c s="6" t="s">
        <v>189</v>
      </c>
      <c s="36" t="s">
        <v>101</v>
      </c>
      <c s="37">
        <v>24</v>
      </c>
      <c s="36">
        <v>0</v>
      </c>
      <c s="36">
        <f>ROUND(G44*H44,6)</f>
      </c>
      <c r="L44" s="38">
        <v>0</v>
      </c>
      <c s="32">
        <f>ROUND(ROUND(L44,2)*ROUND(G44,3),2)</f>
      </c>
      <c s="36" t="s">
        <v>55</v>
      </c>
      <c>
        <f>(M44*21)/100</f>
      </c>
      <c t="s">
        <v>28</v>
      </c>
    </row>
    <row r="45" spans="1:5" ht="25.5">
      <c r="A45" s="35" t="s">
        <v>56</v>
      </c>
      <c r="E45" s="39" t="s">
        <v>189</v>
      </c>
    </row>
    <row r="46" spans="1:5" ht="12.75">
      <c r="A46" s="35" t="s">
        <v>57</v>
      </c>
      <c r="E46" s="40" t="s">
        <v>190</v>
      </c>
    </row>
    <row r="47" spans="1:5" ht="102">
      <c r="A47" t="s">
        <v>59</v>
      </c>
      <c r="E47" s="39" t="s">
        <v>191</v>
      </c>
    </row>
    <row r="48" spans="1:16" ht="38.25">
      <c r="A48" t="s">
        <v>50</v>
      </c>
      <c s="34" t="s">
        <v>113</v>
      </c>
      <c s="34" t="s">
        <v>368</v>
      </c>
      <c s="35" t="s">
        <v>5</v>
      </c>
      <c s="6" t="s">
        <v>193</v>
      </c>
      <c s="36" t="s">
        <v>101</v>
      </c>
      <c s="37">
        <v>128</v>
      </c>
      <c s="36">
        <v>0</v>
      </c>
      <c s="36">
        <f>ROUND(G48*H48,6)</f>
      </c>
      <c r="L48" s="38">
        <v>0</v>
      </c>
      <c s="32">
        <f>ROUND(ROUND(L48,2)*ROUND(G48,3),2)</f>
      </c>
      <c s="36" t="s">
        <v>55</v>
      </c>
      <c>
        <f>(M48*21)/100</f>
      </c>
      <c t="s">
        <v>28</v>
      </c>
    </row>
    <row r="49" spans="1:5" ht="63.75">
      <c r="A49" s="35" t="s">
        <v>56</v>
      </c>
      <c r="E49" s="39" t="s">
        <v>194</v>
      </c>
    </row>
    <row r="50" spans="1:5" ht="12.75">
      <c r="A50" s="35" t="s">
        <v>57</v>
      </c>
      <c r="E50" s="40" t="s">
        <v>195</v>
      </c>
    </row>
    <row r="51" spans="1:5" ht="102">
      <c r="A51" t="s">
        <v>59</v>
      </c>
      <c r="E51" s="39" t="s">
        <v>196</v>
      </c>
    </row>
    <row r="52" spans="1:16" ht="25.5">
      <c r="A52" t="s">
        <v>50</v>
      </c>
      <c s="34" t="s">
        <v>117</v>
      </c>
      <c s="34" t="s">
        <v>369</v>
      </c>
      <c s="35" t="s">
        <v>5</v>
      </c>
      <c s="6" t="s">
        <v>370</v>
      </c>
      <c s="36" t="s">
        <v>101</v>
      </c>
      <c s="37">
        <v>32</v>
      </c>
      <c s="36">
        <v>0</v>
      </c>
      <c s="36">
        <f>ROUND(G52*H52,6)</f>
      </c>
      <c r="L52" s="38">
        <v>0</v>
      </c>
      <c s="32">
        <f>ROUND(ROUND(L52,2)*ROUND(G52,3),2)</f>
      </c>
      <c s="36" t="s">
        <v>55</v>
      </c>
      <c>
        <f>(M52*21)/100</f>
      </c>
      <c t="s">
        <v>28</v>
      </c>
    </row>
    <row r="53" spans="1:5" ht="51">
      <c r="A53" s="35" t="s">
        <v>56</v>
      </c>
      <c r="E53" s="39" t="s">
        <v>371</v>
      </c>
    </row>
    <row r="54" spans="1:5" ht="12.75">
      <c r="A54" s="35" t="s">
        <v>57</v>
      </c>
      <c r="E54" s="40" t="s">
        <v>372</v>
      </c>
    </row>
    <row r="55" spans="1:5" ht="140.25">
      <c r="A55" t="s">
        <v>59</v>
      </c>
      <c r="E55" s="39" t="s">
        <v>373</v>
      </c>
    </row>
    <row r="56" spans="1:16" ht="25.5">
      <c r="A56" t="s">
        <v>50</v>
      </c>
      <c s="34" t="s">
        <v>121</v>
      </c>
      <c s="34" t="s">
        <v>374</v>
      </c>
      <c s="35" t="s">
        <v>5</v>
      </c>
      <c s="6" t="s">
        <v>375</v>
      </c>
      <c s="36" t="s">
        <v>101</v>
      </c>
      <c s="37">
        <v>40</v>
      </c>
      <c s="36">
        <v>0</v>
      </c>
      <c s="36">
        <f>ROUND(G56*H56,6)</f>
      </c>
      <c r="L56" s="38">
        <v>0</v>
      </c>
      <c s="32">
        <f>ROUND(ROUND(L56,2)*ROUND(G56,3),2)</f>
      </c>
      <c s="36" t="s">
        <v>55</v>
      </c>
      <c>
        <f>(M56*21)/100</f>
      </c>
      <c t="s">
        <v>28</v>
      </c>
    </row>
    <row r="57" spans="1:5" ht="25.5">
      <c r="A57" s="35" t="s">
        <v>56</v>
      </c>
      <c r="E57" s="39" t="s">
        <v>375</v>
      </c>
    </row>
    <row r="58" spans="1:5" ht="12.75">
      <c r="A58" s="35" t="s">
        <v>57</v>
      </c>
      <c r="E58" s="40" t="s">
        <v>166</v>
      </c>
    </row>
    <row r="59" spans="1:5" ht="140.25">
      <c r="A59" t="s">
        <v>59</v>
      </c>
      <c r="E59" s="39" t="s">
        <v>376</v>
      </c>
    </row>
    <row r="60" spans="1:16" ht="25.5">
      <c r="A60" t="s">
        <v>50</v>
      </c>
      <c s="34" t="s">
        <v>125</v>
      </c>
      <c s="34" t="s">
        <v>377</v>
      </c>
      <c s="35" t="s">
        <v>5</v>
      </c>
      <c s="6" t="s">
        <v>378</v>
      </c>
      <c s="36" t="s">
        <v>101</v>
      </c>
      <c s="37">
        <v>20</v>
      </c>
      <c s="36">
        <v>0</v>
      </c>
      <c s="36">
        <f>ROUND(G60*H60,6)</f>
      </c>
      <c r="L60" s="38">
        <v>0</v>
      </c>
      <c s="32">
        <f>ROUND(ROUND(L60,2)*ROUND(G60,3),2)</f>
      </c>
      <c s="36" t="s">
        <v>55</v>
      </c>
      <c>
        <f>(M60*21)/100</f>
      </c>
      <c t="s">
        <v>28</v>
      </c>
    </row>
    <row r="61" spans="1:5" ht="25.5">
      <c r="A61" s="35" t="s">
        <v>56</v>
      </c>
      <c r="E61" s="39" t="s">
        <v>378</v>
      </c>
    </row>
    <row r="62" spans="1:5" ht="12.75">
      <c r="A62" s="35" t="s">
        <v>57</v>
      </c>
      <c r="E62" s="40" t="s">
        <v>103</v>
      </c>
    </row>
    <row r="63" spans="1:5" ht="178.5">
      <c r="A63" t="s">
        <v>59</v>
      </c>
      <c r="E63" s="39" t="s">
        <v>379</v>
      </c>
    </row>
    <row r="64" spans="1:16" ht="25.5">
      <c r="A64" t="s">
        <v>50</v>
      </c>
      <c s="34" t="s">
        <v>130</v>
      </c>
      <c s="34" t="s">
        <v>380</v>
      </c>
      <c s="35" t="s">
        <v>5</v>
      </c>
      <c s="6" t="s">
        <v>381</v>
      </c>
      <c s="36" t="s">
        <v>101</v>
      </c>
      <c s="37">
        <v>12</v>
      </c>
      <c s="36">
        <v>0</v>
      </c>
      <c s="36">
        <f>ROUND(G64*H64,6)</f>
      </c>
      <c r="L64" s="38">
        <v>0</v>
      </c>
      <c s="32">
        <f>ROUND(ROUND(L64,2)*ROUND(G64,3),2)</f>
      </c>
      <c s="36" t="s">
        <v>55</v>
      </c>
      <c>
        <f>(M64*21)/100</f>
      </c>
      <c t="s">
        <v>28</v>
      </c>
    </row>
    <row r="65" spans="1:5" ht="25.5">
      <c r="A65" s="35" t="s">
        <v>56</v>
      </c>
      <c r="E65" s="39" t="s">
        <v>381</v>
      </c>
    </row>
    <row r="66" spans="1:5" ht="12.75">
      <c r="A66" s="35" t="s">
        <v>57</v>
      </c>
      <c r="E66" s="40" t="s">
        <v>282</v>
      </c>
    </row>
    <row r="67" spans="1:5" ht="102">
      <c r="A67" t="s">
        <v>59</v>
      </c>
      <c r="E67" s="39" t="s">
        <v>382</v>
      </c>
    </row>
    <row r="68" spans="1:13" ht="12.75">
      <c r="A68" t="s">
        <v>47</v>
      </c>
      <c r="C68" s="31" t="s">
        <v>383</v>
      </c>
      <c r="E68" s="33" t="s">
        <v>213</v>
      </c>
      <c r="J68" s="32">
        <f>0</f>
      </c>
      <c s="32">
        <f>0</f>
      </c>
      <c s="32">
        <f>0+L69+L73+L77+L81</f>
      </c>
      <c s="32">
        <f>0+M69+M73+M77+M81</f>
      </c>
    </row>
    <row r="69" spans="1:16" ht="12.75">
      <c r="A69" t="s">
        <v>50</v>
      </c>
      <c s="34" t="s">
        <v>134</v>
      </c>
      <c s="34" t="s">
        <v>384</v>
      </c>
      <c s="35" t="s">
        <v>5</v>
      </c>
      <c s="6" t="s">
        <v>215</v>
      </c>
      <c s="36" t="s">
        <v>110</v>
      </c>
      <c s="37">
        <v>10</v>
      </c>
      <c s="36">
        <v>0</v>
      </c>
      <c s="36">
        <f>ROUND(G69*H69,6)</f>
      </c>
      <c r="L69" s="38">
        <v>0</v>
      </c>
      <c s="32">
        <f>ROUND(ROUND(L69,2)*ROUND(G69,3),2)</f>
      </c>
      <c s="36" t="s">
        <v>55</v>
      </c>
      <c>
        <f>(M69*21)/100</f>
      </c>
      <c t="s">
        <v>28</v>
      </c>
    </row>
    <row r="70" spans="1:5" ht="12.75">
      <c r="A70" s="35" t="s">
        <v>56</v>
      </c>
      <c r="E70" s="39" t="s">
        <v>215</v>
      </c>
    </row>
    <row r="71" spans="1:5" ht="12.75">
      <c r="A71" s="35" t="s">
        <v>57</v>
      </c>
      <c r="E71" s="40" t="s">
        <v>173</v>
      </c>
    </row>
    <row r="72" spans="1:5" ht="140.25">
      <c r="A72" t="s">
        <v>59</v>
      </c>
      <c r="E72" s="39" t="s">
        <v>385</v>
      </c>
    </row>
    <row r="73" spans="1:16" ht="12.75">
      <c r="A73" t="s">
        <v>50</v>
      </c>
      <c s="34" t="s">
        <v>137</v>
      </c>
      <c s="34" t="s">
        <v>386</v>
      </c>
      <c s="35" t="s">
        <v>5</v>
      </c>
      <c s="6" t="s">
        <v>387</v>
      </c>
      <c s="36" t="s">
        <v>110</v>
      </c>
      <c s="37">
        <v>12</v>
      </c>
      <c s="36">
        <v>0</v>
      </c>
      <c s="36">
        <f>ROUND(G73*H73,6)</f>
      </c>
      <c r="L73" s="38">
        <v>0</v>
      </c>
      <c s="32">
        <f>ROUND(ROUND(L73,2)*ROUND(G73,3),2)</f>
      </c>
      <c s="36" t="s">
        <v>55</v>
      </c>
      <c>
        <f>(M73*21)/100</f>
      </c>
      <c t="s">
        <v>28</v>
      </c>
    </row>
    <row r="74" spans="1:5" ht="12.75">
      <c r="A74" s="35" t="s">
        <v>56</v>
      </c>
      <c r="E74" s="39" t="s">
        <v>387</v>
      </c>
    </row>
    <row r="75" spans="1:5" ht="12.75">
      <c r="A75" s="35" t="s">
        <v>57</v>
      </c>
      <c r="E75" s="40" t="s">
        <v>282</v>
      </c>
    </row>
    <row r="76" spans="1:5" ht="178.5">
      <c r="A76" t="s">
        <v>59</v>
      </c>
      <c r="E76" s="39" t="s">
        <v>388</v>
      </c>
    </row>
    <row r="77" spans="1:16" ht="12.75">
      <c r="A77" t="s">
        <v>50</v>
      </c>
      <c s="34" t="s">
        <v>140</v>
      </c>
      <c s="34" t="s">
        <v>389</v>
      </c>
      <c s="35" t="s">
        <v>5</v>
      </c>
      <c s="6" t="s">
        <v>223</v>
      </c>
      <c s="36" t="s">
        <v>110</v>
      </c>
      <c s="37">
        <v>12</v>
      </c>
      <c s="36">
        <v>0</v>
      </c>
      <c s="36">
        <f>ROUND(G77*H77,6)</f>
      </c>
      <c r="L77" s="38">
        <v>0</v>
      </c>
      <c s="32">
        <f>ROUND(ROUND(L77,2)*ROUND(G77,3),2)</f>
      </c>
      <c s="36" t="s">
        <v>55</v>
      </c>
      <c>
        <f>(M77*21)/100</f>
      </c>
      <c t="s">
        <v>28</v>
      </c>
    </row>
    <row r="78" spans="1:5" ht="12.75">
      <c r="A78" s="35" t="s">
        <v>56</v>
      </c>
      <c r="E78" s="39" t="s">
        <v>223</v>
      </c>
    </row>
    <row r="79" spans="1:5" ht="12.75">
      <c r="A79" s="35" t="s">
        <v>57</v>
      </c>
      <c r="E79" s="40" t="s">
        <v>282</v>
      </c>
    </row>
    <row r="80" spans="1:5" ht="178.5">
      <c r="A80" t="s">
        <v>59</v>
      </c>
      <c r="E80" s="39" t="s">
        <v>388</v>
      </c>
    </row>
    <row r="81" spans="1:16" ht="12.75">
      <c r="A81" t="s">
        <v>50</v>
      </c>
      <c s="34" t="s">
        <v>143</v>
      </c>
      <c s="34" t="s">
        <v>390</v>
      </c>
      <c s="35" t="s">
        <v>5</v>
      </c>
      <c s="6" t="s">
        <v>226</v>
      </c>
      <c s="36" t="s">
        <v>110</v>
      </c>
      <c s="37">
        <v>6</v>
      </c>
      <c s="36">
        <v>0</v>
      </c>
      <c s="36">
        <f>ROUND(G81*H81,6)</f>
      </c>
      <c r="L81" s="38">
        <v>0</v>
      </c>
      <c s="32">
        <f>ROUND(ROUND(L81,2)*ROUND(G81,3),2)</f>
      </c>
      <c s="36" t="s">
        <v>55</v>
      </c>
      <c>
        <f>(M81*21)/100</f>
      </c>
      <c t="s">
        <v>28</v>
      </c>
    </row>
    <row r="82" spans="1:5" ht="12.75">
      <c r="A82" s="35" t="s">
        <v>56</v>
      </c>
      <c r="E82" s="39" t="s">
        <v>226</v>
      </c>
    </row>
    <row r="83" spans="1:5" ht="12.75">
      <c r="A83" s="35" t="s">
        <v>57</v>
      </c>
      <c r="E83" s="40" t="s">
        <v>241</v>
      </c>
    </row>
    <row r="84" spans="1:5" ht="102">
      <c r="A84" t="s">
        <v>59</v>
      </c>
      <c r="E84" s="39" t="s">
        <v>391</v>
      </c>
    </row>
    <row r="85" spans="1:13" ht="12.75">
      <c r="A85" t="s">
        <v>47</v>
      </c>
      <c r="C85" s="31" t="s">
        <v>392</v>
      </c>
      <c r="E85" s="33" t="s">
        <v>393</v>
      </c>
      <c r="J85" s="32">
        <f>0</f>
      </c>
      <c s="32">
        <f>0</f>
      </c>
      <c s="32">
        <f>0+L86+L90+L94+L98+L102+L106+L110+L114+L118+L122</f>
      </c>
      <c s="32">
        <f>0+M86+M90+M94+M98+M102+M106+M110+M114+M118+M122</f>
      </c>
    </row>
    <row r="86" spans="1:16" ht="12.75">
      <c r="A86" t="s">
        <v>50</v>
      </c>
      <c s="34" t="s">
        <v>146</v>
      </c>
      <c s="34" t="s">
        <v>394</v>
      </c>
      <c s="35" t="s">
        <v>5</v>
      </c>
      <c s="6" t="s">
        <v>395</v>
      </c>
      <c s="36" t="s">
        <v>110</v>
      </c>
      <c s="37">
        <v>1</v>
      </c>
      <c s="36">
        <v>0</v>
      </c>
      <c s="36">
        <f>ROUND(G86*H86,6)</f>
      </c>
      <c r="L86" s="38">
        <v>0</v>
      </c>
      <c s="32">
        <f>ROUND(ROUND(L86,2)*ROUND(G86,3),2)</f>
      </c>
      <c s="36" t="s">
        <v>55</v>
      </c>
      <c>
        <f>(M86*21)/100</f>
      </c>
      <c t="s">
        <v>28</v>
      </c>
    </row>
    <row r="87" spans="1:5" ht="12.75">
      <c r="A87" s="35" t="s">
        <v>56</v>
      </c>
      <c r="E87" s="39" t="s">
        <v>395</v>
      </c>
    </row>
    <row r="88" spans="1:5" ht="12.75">
      <c r="A88" s="35" t="s">
        <v>57</v>
      </c>
      <c r="E88" s="40" t="s">
        <v>58</v>
      </c>
    </row>
    <row r="89" spans="1:5" ht="102">
      <c r="A89" t="s">
        <v>59</v>
      </c>
      <c r="E89" s="39" t="s">
        <v>396</v>
      </c>
    </row>
    <row r="90" spans="1:16" ht="12.75">
      <c r="A90" t="s">
        <v>50</v>
      </c>
      <c s="34" t="s">
        <v>150</v>
      </c>
      <c s="34" t="s">
        <v>397</v>
      </c>
      <c s="35" t="s">
        <v>5</v>
      </c>
      <c s="6" t="s">
        <v>398</v>
      </c>
      <c s="36" t="s">
        <v>110</v>
      </c>
      <c s="37">
        <v>1</v>
      </c>
      <c s="36">
        <v>0</v>
      </c>
      <c s="36">
        <f>ROUND(G90*H90,6)</f>
      </c>
      <c r="L90" s="38">
        <v>0</v>
      </c>
      <c s="32">
        <f>ROUND(ROUND(L90,2)*ROUND(G90,3),2)</f>
      </c>
      <c s="36" t="s">
        <v>55</v>
      </c>
      <c>
        <f>(M90*21)/100</f>
      </c>
      <c t="s">
        <v>28</v>
      </c>
    </row>
    <row r="91" spans="1:5" ht="12.75">
      <c r="A91" s="35" t="s">
        <v>56</v>
      </c>
      <c r="E91" s="39" t="s">
        <v>398</v>
      </c>
    </row>
    <row r="92" spans="1:5" ht="12.75">
      <c r="A92" s="35" t="s">
        <v>57</v>
      </c>
      <c r="E92" s="40" t="s">
        <v>58</v>
      </c>
    </row>
    <row r="93" spans="1:5" ht="102">
      <c r="A93" t="s">
        <v>59</v>
      </c>
      <c r="E93" s="39" t="s">
        <v>399</v>
      </c>
    </row>
    <row r="94" spans="1:16" ht="12.75">
      <c r="A94" t="s">
        <v>50</v>
      </c>
      <c s="34" t="s">
        <v>154</v>
      </c>
      <c s="34" t="s">
        <v>400</v>
      </c>
      <c s="35" t="s">
        <v>5</v>
      </c>
      <c s="6" t="s">
        <v>401</v>
      </c>
      <c s="36" t="s">
        <v>110</v>
      </c>
      <c s="37">
        <v>1</v>
      </c>
      <c s="36">
        <v>0</v>
      </c>
      <c s="36">
        <f>ROUND(G94*H94,6)</f>
      </c>
      <c r="L94" s="38">
        <v>0</v>
      </c>
      <c s="32">
        <f>ROUND(ROUND(L94,2)*ROUND(G94,3),2)</f>
      </c>
      <c s="36" t="s">
        <v>55</v>
      </c>
      <c>
        <f>(M94*21)/100</f>
      </c>
      <c t="s">
        <v>28</v>
      </c>
    </row>
    <row r="95" spans="1:5" ht="12.75">
      <c r="A95" s="35" t="s">
        <v>56</v>
      </c>
      <c r="E95" s="39" t="s">
        <v>401</v>
      </c>
    </row>
    <row r="96" spans="1:5" ht="12.75">
      <c r="A96" s="35" t="s">
        <v>57</v>
      </c>
      <c r="E96" s="40" t="s">
        <v>58</v>
      </c>
    </row>
    <row r="97" spans="1:5" ht="102">
      <c r="A97" t="s">
        <v>59</v>
      </c>
      <c r="E97" s="39" t="s">
        <v>402</v>
      </c>
    </row>
    <row r="98" spans="1:16" ht="12.75">
      <c r="A98" t="s">
        <v>50</v>
      </c>
      <c s="34" t="s">
        <v>157</v>
      </c>
      <c s="34" t="s">
        <v>403</v>
      </c>
      <c s="35" t="s">
        <v>5</v>
      </c>
      <c s="6" t="s">
        <v>404</v>
      </c>
      <c s="36" t="s">
        <v>110</v>
      </c>
      <c s="37">
        <v>1</v>
      </c>
      <c s="36">
        <v>0</v>
      </c>
      <c s="36">
        <f>ROUND(G98*H98,6)</f>
      </c>
      <c r="L98" s="38">
        <v>0</v>
      </c>
      <c s="32">
        <f>ROUND(ROUND(L98,2)*ROUND(G98,3),2)</f>
      </c>
      <c s="36" t="s">
        <v>55</v>
      </c>
      <c>
        <f>(M98*21)/100</f>
      </c>
      <c t="s">
        <v>28</v>
      </c>
    </row>
    <row r="99" spans="1:5" ht="12.75">
      <c r="A99" s="35" t="s">
        <v>56</v>
      </c>
      <c r="E99" s="39" t="s">
        <v>404</v>
      </c>
    </row>
    <row r="100" spans="1:5" ht="12.75">
      <c r="A100" s="35" t="s">
        <v>57</v>
      </c>
      <c r="E100" s="40" t="s">
        <v>58</v>
      </c>
    </row>
    <row r="101" spans="1:5" ht="102">
      <c r="A101" t="s">
        <v>59</v>
      </c>
      <c r="E101" s="39" t="s">
        <v>405</v>
      </c>
    </row>
    <row r="102" spans="1:16" ht="12.75">
      <c r="A102" t="s">
        <v>50</v>
      </c>
      <c s="34" t="s">
        <v>160</v>
      </c>
      <c s="34" t="s">
        <v>406</v>
      </c>
      <c s="35" t="s">
        <v>5</v>
      </c>
      <c s="6" t="s">
        <v>407</v>
      </c>
      <c s="36" t="s">
        <v>267</v>
      </c>
      <c s="37">
        <v>425</v>
      </c>
      <c s="36">
        <v>0</v>
      </c>
      <c s="36">
        <f>ROUND(G102*H102,6)</f>
      </c>
      <c r="L102" s="38">
        <v>0</v>
      </c>
      <c s="32">
        <f>ROUND(ROUND(L102,2)*ROUND(G102,3),2)</f>
      </c>
      <c s="36" t="s">
        <v>55</v>
      </c>
      <c>
        <f>(M102*21)/100</f>
      </c>
      <c t="s">
        <v>28</v>
      </c>
    </row>
    <row r="103" spans="1:5" ht="12.75">
      <c r="A103" s="35" t="s">
        <v>56</v>
      </c>
      <c r="E103" s="39" t="s">
        <v>407</v>
      </c>
    </row>
    <row r="104" spans="1:5" ht="12.75">
      <c r="A104" s="35" t="s">
        <v>57</v>
      </c>
      <c r="E104" s="40" t="s">
        <v>408</v>
      </c>
    </row>
    <row r="105" spans="1:5" ht="102">
      <c r="A105" t="s">
        <v>59</v>
      </c>
      <c r="E105" s="39" t="s">
        <v>409</v>
      </c>
    </row>
    <row r="106" spans="1:16" ht="12.75">
      <c r="A106" t="s">
        <v>50</v>
      </c>
      <c s="34" t="s">
        <v>163</v>
      </c>
      <c s="34" t="s">
        <v>410</v>
      </c>
      <c s="35" t="s">
        <v>5</v>
      </c>
      <c s="6" t="s">
        <v>411</v>
      </c>
      <c s="36" t="s">
        <v>110</v>
      </c>
      <c s="37">
        <v>1</v>
      </c>
      <c s="36">
        <v>0</v>
      </c>
      <c s="36">
        <f>ROUND(G106*H106,6)</f>
      </c>
      <c r="L106" s="38">
        <v>0</v>
      </c>
      <c s="32">
        <f>ROUND(ROUND(L106,2)*ROUND(G106,3),2)</f>
      </c>
      <c s="36" t="s">
        <v>55</v>
      </c>
      <c>
        <f>(M106*21)/100</f>
      </c>
      <c t="s">
        <v>28</v>
      </c>
    </row>
    <row r="107" spans="1:5" ht="12.75">
      <c r="A107" s="35" t="s">
        <v>56</v>
      </c>
      <c r="E107" s="39" t="s">
        <v>411</v>
      </c>
    </row>
    <row r="108" spans="1:5" ht="12.75">
      <c r="A108" s="35" t="s">
        <v>57</v>
      </c>
      <c r="E108" s="40" t="s">
        <v>58</v>
      </c>
    </row>
    <row r="109" spans="1:5" ht="178.5">
      <c r="A109" t="s">
        <v>59</v>
      </c>
      <c r="E109" s="39" t="s">
        <v>412</v>
      </c>
    </row>
    <row r="110" spans="1:16" ht="12.75">
      <c r="A110" t="s">
        <v>50</v>
      </c>
      <c s="34" t="s">
        <v>170</v>
      </c>
      <c s="34" t="s">
        <v>413</v>
      </c>
      <c s="35" t="s">
        <v>5</v>
      </c>
      <c s="6" t="s">
        <v>414</v>
      </c>
      <c s="36" t="s">
        <v>110</v>
      </c>
      <c s="37">
        <v>2</v>
      </c>
      <c s="36">
        <v>0</v>
      </c>
      <c s="36">
        <f>ROUND(G110*H110,6)</f>
      </c>
      <c r="L110" s="38">
        <v>0</v>
      </c>
      <c s="32">
        <f>ROUND(ROUND(L110,2)*ROUND(G110,3),2)</f>
      </c>
      <c s="36" t="s">
        <v>55</v>
      </c>
      <c>
        <f>(M110*21)/100</f>
      </c>
      <c t="s">
        <v>28</v>
      </c>
    </row>
    <row r="111" spans="1:5" ht="12.75">
      <c r="A111" s="35" t="s">
        <v>56</v>
      </c>
      <c r="E111" s="39" t="s">
        <v>414</v>
      </c>
    </row>
    <row r="112" spans="1:5" ht="12.75">
      <c r="A112" s="35" t="s">
        <v>57</v>
      </c>
      <c r="E112" s="40" t="s">
        <v>415</v>
      </c>
    </row>
    <row r="113" spans="1:5" ht="140.25">
      <c r="A113" t="s">
        <v>59</v>
      </c>
      <c r="E113" s="39" t="s">
        <v>416</v>
      </c>
    </row>
    <row r="114" spans="1:16" ht="12.75">
      <c r="A114" t="s">
        <v>50</v>
      </c>
      <c s="34" t="s">
        <v>51</v>
      </c>
      <c s="34" t="s">
        <v>417</v>
      </c>
      <c s="35" t="s">
        <v>5</v>
      </c>
      <c s="6" t="s">
        <v>418</v>
      </c>
      <c s="36" t="s">
        <v>110</v>
      </c>
      <c s="37">
        <v>2</v>
      </c>
      <c s="36">
        <v>0</v>
      </c>
      <c s="36">
        <f>ROUND(G114*H114,6)</f>
      </c>
      <c r="L114" s="38">
        <v>0</v>
      </c>
      <c s="32">
        <f>ROUND(ROUND(L114,2)*ROUND(G114,3),2)</f>
      </c>
      <c s="36" t="s">
        <v>55</v>
      </c>
      <c>
        <f>(M114*21)/100</f>
      </c>
      <c t="s">
        <v>28</v>
      </c>
    </row>
    <row r="115" spans="1:5" ht="12.75">
      <c r="A115" s="35" t="s">
        <v>56</v>
      </c>
      <c r="E115" s="39" t="s">
        <v>418</v>
      </c>
    </row>
    <row r="116" spans="1:5" ht="12.75">
      <c r="A116" s="35" t="s">
        <v>57</v>
      </c>
      <c r="E116" s="40" t="s">
        <v>415</v>
      </c>
    </row>
    <row r="117" spans="1:5" ht="140.25">
      <c r="A117" t="s">
        <v>59</v>
      </c>
      <c r="E117" s="39" t="s">
        <v>419</v>
      </c>
    </row>
    <row r="118" spans="1:16" ht="12.75">
      <c r="A118" t="s">
        <v>50</v>
      </c>
      <c s="34" t="s">
        <v>255</v>
      </c>
      <c s="34" t="s">
        <v>420</v>
      </c>
      <c s="35" t="s">
        <v>5</v>
      </c>
      <c s="6" t="s">
        <v>421</v>
      </c>
      <c s="36" t="s">
        <v>110</v>
      </c>
      <c s="37">
        <v>3</v>
      </c>
      <c s="36">
        <v>0</v>
      </c>
      <c s="36">
        <f>ROUND(G118*H118,6)</f>
      </c>
      <c r="L118" s="38">
        <v>0</v>
      </c>
      <c s="32">
        <f>ROUND(ROUND(L118,2)*ROUND(G118,3),2)</f>
      </c>
      <c s="36" t="s">
        <v>55</v>
      </c>
      <c>
        <f>(M118*21)/100</f>
      </c>
      <c t="s">
        <v>28</v>
      </c>
    </row>
    <row r="119" spans="1:5" ht="12.75">
      <c r="A119" s="35" t="s">
        <v>56</v>
      </c>
      <c r="E119" s="39" t="s">
        <v>421</v>
      </c>
    </row>
    <row r="120" spans="1:5" ht="12.75">
      <c r="A120" s="35" t="s">
        <v>57</v>
      </c>
      <c r="E120" s="40" t="s">
        <v>248</v>
      </c>
    </row>
    <row r="121" spans="1:5" ht="102">
      <c r="A121" t="s">
        <v>59</v>
      </c>
      <c r="E121" s="39" t="s">
        <v>422</v>
      </c>
    </row>
    <row r="122" spans="1:16" ht="25.5">
      <c r="A122" t="s">
        <v>50</v>
      </c>
      <c s="34" t="s">
        <v>260</v>
      </c>
      <c s="34" t="s">
        <v>423</v>
      </c>
      <c s="35" t="s">
        <v>5</v>
      </c>
      <c s="6" t="s">
        <v>424</v>
      </c>
      <c s="36" t="s">
        <v>110</v>
      </c>
      <c s="37">
        <v>3</v>
      </c>
      <c s="36">
        <v>0</v>
      </c>
      <c s="36">
        <f>ROUND(G122*H122,6)</f>
      </c>
      <c r="L122" s="38">
        <v>0</v>
      </c>
      <c s="32">
        <f>ROUND(ROUND(L122,2)*ROUND(G122,3),2)</f>
      </c>
      <c s="36" t="s">
        <v>55</v>
      </c>
      <c>
        <f>(M122*21)/100</f>
      </c>
      <c t="s">
        <v>28</v>
      </c>
    </row>
    <row r="123" spans="1:5" ht="25.5">
      <c r="A123" s="35" t="s">
        <v>56</v>
      </c>
      <c r="E123" s="39" t="s">
        <v>424</v>
      </c>
    </row>
    <row r="124" spans="1:5" ht="12.75">
      <c r="A124" s="35" t="s">
        <v>57</v>
      </c>
      <c r="E124" s="40" t="s">
        <v>248</v>
      </c>
    </row>
    <row r="125" spans="1:5" ht="12.75">
      <c r="A125" t="s">
        <v>59</v>
      </c>
      <c r="E125" s="39" t="s">
        <v>5</v>
      </c>
    </row>
    <row r="126" spans="1:13" ht="12.75">
      <c r="A126" t="s">
        <v>47</v>
      </c>
      <c r="C126" s="31" t="s">
        <v>425</v>
      </c>
      <c r="E126" s="33" t="s">
        <v>426</v>
      </c>
      <c r="J126" s="32">
        <f>0</f>
      </c>
      <c s="32">
        <f>0</f>
      </c>
      <c s="32">
        <f>0+L127+L131+L135+L139+L143+L147+L151+L155+L159+L163+L167+L171+L175+L179+L183+L187+L191+L195+L199+L203+L207+L211+L215+L219+L223+L227+L231+L235+L239+L243+L247+L251</f>
      </c>
      <c s="32">
        <f>0+M127+M131+M135+M139+M143+M147+M151+M155+M159+M163+M167+M171+M175+M179+M183+M187+M191+M195+M199+M203+M207+M211+M215+M219+M223+M227+M231+M235+M239+M243+M247+M251</f>
      </c>
    </row>
    <row r="127" spans="1:16" ht="12.75">
      <c r="A127" t="s">
        <v>50</v>
      </c>
      <c s="34" t="s">
        <v>264</v>
      </c>
      <c s="34" t="s">
        <v>427</v>
      </c>
      <c s="35" t="s">
        <v>5</v>
      </c>
      <c s="6" t="s">
        <v>428</v>
      </c>
      <c s="36" t="s">
        <v>110</v>
      </c>
      <c s="37">
        <v>30</v>
      </c>
      <c s="36">
        <v>0</v>
      </c>
      <c s="36">
        <f>ROUND(G127*H127,6)</f>
      </c>
      <c r="L127" s="38">
        <v>0</v>
      </c>
      <c s="32">
        <f>ROUND(ROUND(L127,2)*ROUND(G127,3),2)</f>
      </c>
      <c s="36" t="s">
        <v>55</v>
      </c>
      <c>
        <f>(M127*21)/100</f>
      </c>
      <c t="s">
        <v>28</v>
      </c>
    </row>
    <row r="128" spans="1:5" ht="12.75">
      <c r="A128" s="35" t="s">
        <v>56</v>
      </c>
      <c r="E128" s="39" t="s">
        <v>428</v>
      </c>
    </row>
    <row r="129" spans="1:5" ht="38.25">
      <c r="A129" s="35" t="s">
        <v>57</v>
      </c>
      <c r="E129" s="40" t="s">
        <v>429</v>
      </c>
    </row>
    <row r="130" spans="1:5" ht="140.25">
      <c r="A130" t="s">
        <v>59</v>
      </c>
      <c r="E130" s="39" t="s">
        <v>430</v>
      </c>
    </row>
    <row r="131" spans="1:16" ht="25.5">
      <c r="A131" t="s">
        <v>50</v>
      </c>
      <c s="34" t="s">
        <v>270</v>
      </c>
      <c s="34" t="s">
        <v>431</v>
      </c>
      <c s="35" t="s">
        <v>5</v>
      </c>
      <c s="6" t="s">
        <v>432</v>
      </c>
      <c s="36" t="s">
        <v>110</v>
      </c>
      <c s="37">
        <v>23</v>
      </c>
      <c s="36">
        <v>0</v>
      </c>
      <c s="36">
        <f>ROUND(G131*H131,6)</f>
      </c>
      <c r="L131" s="38">
        <v>0</v>
      </c>
      <c s="32">
        <f>ROUND(ROUND(L131,2)*ROUND(G131,3),2)</f>
      </c>
      <c s="36" t="s">
        <v>55</v>
      </c>
      <c>
        <f>(M131*21)/100</f>
      </c>
      <c t="s">
        <v>28</v>
      </c>
    </row>
    <row r="132" spans="1:5" ht="25.5">
      <c r="A132" s="35" t="s">
        <v>56</v>
      </c>
      <c r="E132" s="39" t="s">
        <v>432</v>
      </c>
    </row>
    <row r="133" spans="1:5" ht="12.75">
      <c r="A133" s="35" t="s">
        <v>57</v>
      </c>
      <c r="E133" s="40" t="s">
        <v>433</v>
      </c>
    </row>
    <row r="134" spans="1:5" ht="89.25">
      <c r="A134" t="s">
        <v>59</v>
      </c>
      <c r="E134" s="39" t="s">
        <v>434</v>
      </c>
    </row>
    <row r="135" spans="1:16" ht="25.5">
      <c r="A135" t="s">
        <v>50</v>
      </c>
      <c s="34" t="s">
        <v>275</v>
      </c>
      <c s="34" t="s">
        <v>435</v>
      </c>
      <c s="35" t="s">
        <v>5</v>
      </c>
      <c s="6" t="s">
        <v>436</v>
      </c>
      <c s="36" t="s">
        <v>110</v>
      </c>
      <c s="37">
        <v>7</v>
      </c>
      <c s="36">
        <v>0</v>
      </c>
      <c s="36">
        <f>ROUND(G135*H135,6)</f>
      </c>
      <c r="L135" s="38">
        <v>0</v>
      </c>
      <c s="32">
        <f>ROUND(ROUND(L135,2)*ROUND(G135,3),2)</f>
      </c>
      <c s="36" t="s">
        <v>55</v>
      </c>
      <c>
        <f>(M135*21)/100</f>
      </c>
      <c t="s">
        <v>28</v>
      </c>
    </row>
    <row r="136" spans="1:5" ht="25.5">
      <c r="A136" s="35" t="s">
        <v>56</v>
      </c>
      <c r="E136" s="39" t="s">
        <v>436</v>
      </c>
    </row>
    <row r="137" spans="1:5" ht="12.75">
      <c r="A137" s="35" t="s">
        <v>57</v>
      </c>
      <c r="E137" s="40" t="s">
        <v>216</v>
      </c>
    </row>
    <row r="138" spans="1:5" ht="89.25">
      <c r="A138" t="s">
        <v>59</v>
      </c>
      <c r="E138" s="39" t="s">
        <v>434</v>
      </c>
    </row>
    <row r="139" spans="1:16" ht="25.5">
      <c r="A139" t="s">
        <v>50</v>
      </c>
      <c s="34" t="s">
        <v>279</v>
      </c>
      <c s="34" t="s">
        <v>437</v>
      </c>
      <c s="35" t="s">
        <v>5</v>
      </c>
      <c s="6" t="s">
        <v>438</v>
      </c>
      <c s="36" t="s">
        <v>110</v>
      </c>
      <c s="37">
        <v>2</v>
      </c>
      <c s="36">
        <v>0</v>
      </c>
      <c s="36">
        <f>ROUND(G139*H139,6)</f>
      </c>
      <c r="L139" s="38">
        <v>0</v>
      </c>
      <c s="32">
        <f>ROUND(ROUND(L139,2)*ROUND(G139,3),2)</f>
      </c>
      <c s="36" t="s">
        <v>55</v>
      </c>
      <c>
        <f>(M139*21)/100</f>
      </c>
      <c t="s">
        <v>28</v>
      </c>
    </row>
    <row r="140" spans="1:5" ht="25.5">
      <c r="A140" s="35" t="s">
        <v>56</v>
      </c>
      <c r="E140" s="39" t="s">
        <v>438</v>
      </c>
    </row>
    <row r="141" spans="1:5" ht="12.75">
      <c r="A141" s="35" t="s">
        <v>57</v>
      </c>
      <c r="E141" s="40" t="s">
        <v>415</v>
      </c>
    </row>
    <row r="142" spans="1:5" ht="102">
      <c r="A142" t="s">
        <v>59</v>
      </c>
      <c r="E142" s="39" t="s">
        <v>439</v>
      </c>
    </row>
    <row r="143" spans="1:16" ht="25.5">
      <c r="A143" t="s">
        <v>50</v>
      </c>
      <c s="34" t="s">
        <v>284</v>
      </c>
      <c s="34" t="s">
        <v>440</v>
      </c>
      <c s="35" t="s">
        <v>5</v>
      </c>
      <c s="6" t="s">
        <v>441</v>
      </c>
      <c s="36" t="s">
        <v>110</v>
      </c>
      <c s="37">
        <v>2</v>
      </c>
      <c s="36">
        <v>0</v>
      </c>
      <c s="36">
        <f>ROUND(G143*H143,6)</f>
      </c>
      <c r="L143" s="38">
        <v>0</v>
      </c>
      <c s="32">
        <f>ROUND(ROUND(L143,2)*ROUND(G143,3),2)</f>
      </c>
      <c s="36" t="s">
        <v>55</v>
      </c>
      <c>
        <f>(M143*21)/100</f>
      </c>
      <c t="s">
        <v>28</v>
      </c>
    </row>
    <row r="144" spans="1:5" ht="25.5">
      <c r="A144" s="35" t="s">
        <v>56</v>
      </c>
      <c r="E144" s="39" t="s">
        <v>441</v>
      </c>
    </row>
    <row r="145" spans="1:5" ht="12.75">
      <c r="A145" s="35" t="s">
        <v>57</v>
      </c>
      <c r="E145" s="40" t="s">
        <v>415</v>
      </c>
    </row>
    <row r="146" spans="1:5" ht="102">
      <c r="A146" t="s">
        <v>59</v>
      </c>
      <c r="E146" s="39" t="s">
        <v>439</v>
      </c>
    </row>
    <row r="147" spans="1:16" ht="12.75">
      <c r="A147" t="s">
        <v>50</v>
      </c>
      <c s="34" t="s">
        <v>287</v>
      </c>
      <c s="34" t="s">
        <v>442</v>
      </c>
      <c s="35" t="s">
        <v>5</v>
      </c>
      <c s="6" t="s">
        <v>443</v>
      </c>
      <c s="36" t="s">
        <v>110</v>
      </c>
      <c s="37">
        <v>2</v>
      </c>
      <c s="36">
        <v>0</v>
      </c>
      <c s="36">
        <f>ROUND(G147*H147,6)</f>
      </c>
      <c r="L147" s="38">
        <v>0</v>
      </c>
      <c s="32">
        <f>ROUND(ROUND(L147,2)*ROUND(G147,3),2)</f>
      </c>
      <c s="36" t="s">
        <v>55</v>
      </c>
      <c>
        <f>(M147*21)/100</f>
      </c>
      <c t="s">
        <v>28</v>
      </c>
    </row>
    <row r="148" spans="1:5" ht="12.75">
      <c r="A148" s="35" t="s">
        <v>56</v>
      </c>
      <c r="E148" s="39" t="s">
        <v>443</v>
      </c>
    </row>
    <row r="149" spans="1:5" ht="12.75">
      <c r="A149" s="35" t="s">
        <v>57</v>
      </c>
      <c r="E149" s="40" t="s">
        <v>415</v>
      </c>
    </row>
    <row r="150" spans="1:5" ht="140.25">
      <c r="A150" t="s">
        <v>59</v>
      </c>
      <c r="E150" s="39" t="s">
        <v>444</v>
      </c>
    </row>
    <row r="151" spans="1:16" ht="12.75">
      <c r="A151" t="s">
        <v>50</v>
      </c>
      <c s="34" t="s">
        <v>291</v>
      </c>
      <c s="34" t="s">
        <v>445</v>
      </c>
      <c s="35" t="s">
        <v>5</v>
      </c>
      <c s="6" t="s">
        <v>446</v>
      </c>
      <c s="36" t="s">
        <v>110</v>
      </c>
      <c s="37">
        <v>2</v>
      </c>
      <c s="36">
        <v>0</v>
      </c>
      <c s="36">
        <f>ROUND(G151*H151,6)</f>
      </c>
      <c r="L151" s="38">
        <v>0</v>
      </c>
      <c s="32">
        <f>ROUND(ROUND(L151,2)*ROUND(G151,3),2)</f>
      </c>
      <c s="36" t="s">
        <v>55</v>
      </c>
      <c>
        <f>(M151*21)/100</f>
      </c>
      <c t="s">
        <v>28</v>
      </c>
    </row>
    <row r="152" spans="1:5" ht="12.75">
      <c r="A152" s="35" t="s">
        <v>56</v>
      </c>
      <c r="E152" s="39" t="s">
        <v>446</v>
      </c>
    </row>
    <row r="153" spans="1:5" ht="12.75">
      <c r="A153" s="35" t="s">
        <v>57</v>
      </c>
      <c r="E153" s="40" t="s">
        <v>415</v>
      </c>
    </row>
    <row r="154" spans="1:5" ht="140.25">
      <c r="A154" t="s">
        <v>59</v>
      </c>
      <c r="E154" s="39" t="s">
        <v>444</v>
      </c>
    </row>
    <row r="155" spans="1:16" ht="25.5">
      <c r="A155" t="s">
        <v>50</v>
      </c>
      <c s="34" t="s">
        <v>295</v>
      </c>
      <c s="34" t="s">
        <v>447</v>
      </c>
      <c s="35" t="s">
        <v>5</v>
      </c>
      <c s="6" t="s">
        <v>448</v>
      </c>
      <c s="36" t="s">
        <v>267</v>
      </c>
      <c s="37">
        <v>2080</v>
      </c>
      <c s="36">
        <v>0</v>
      </c>
      <c s="36">
        <f>ROUND(G155*H155,6)</f>
      </c>
      <c r="L155" s="38">
        <v>0</v>
      </c>
      <c s="32">
        <f>ROUND(ROUND(L155,2)*ROUND(G155,3),2)</f>
      </c>
      <c s="36" t="s">
        <v>55</v>
      </c>
      <c>
        <f>(M155*21)/100</f>
      </c>
      <c t="s">
        <v>28</v>
      </c>
    </row>
    <row r="156" spans="1:5" ht="25.5">
      <c r="A156" s="35" t="s">
        <v>56</v>
      </c>
      <c r="E156" s="39" t="s">
        <v>448</v>
      </c>
    </row>
    <row r="157" spans="1:5" ht="12.75">
      <c r="A157" s="35" t="s">
        <v>57</v>
      </c>
      <c r="E157" s="40" t="s">
        <v>449</v>
      </c>
    </row>
    <row r="158" spans="1:5" ht="102">
      <c r="A158" t="s">
        <v>59</v>
      </c>
      <c r="E158" s="39" t="s">
        <v>450</v>
      </c>
    </row>
    <row r="159" spans="1:16" ht="25.5">
      <c r="A159" t="s">
        <v>50</v>
      </c>
      <c s="34" t="s">
        <v>298</v>
      </c>
      <c s="34" t="s">
        <v>451</v>
      </c>
      <c s="35" t="s">
        <v>5</v>
      </c>
      <c s="6" t="s">
        <v>452</v>
      </c>
      <c s="36" t="s">
        <v>267</v>
      </c>
      <c s="37">
        <v>2080</v>
      </c>
      <c s="36">
        <v>0</v>
      </c>
      <c s="36">
        <f>ROUND(G159*H159,6)</f>
      </c>
      <c r="L159" s="38">
        <v>0</v>
      </c>
      <c s="32">
        <f>ROUND(ROUND(L159,2)*ROUND(G159,3),2)</f>
      </c>
      <c s="36" t="s">
        <v>55</v>
      </c>
      <c>
        <f>(M159*21)/100</f>
      </c>
      <c t="s">
        <v>28</v>
      </c>
    </row>
    <row r="160" spans="1:5" ht="25.5">
      <c r="A160" s="35" t="s">
        <v>56</v>
      </c>
      <c r="E160" s="39" t="s">
        <v>452</v>
      </c>
    </row>
    <row r="161" spans="1:5" ht="12.75">
      <c r="A161" s="35" t="s">
        <v>57</v>
      </c>
      <c r="E161" s="40" t="s">
        <v>449</v>
      </c>
    </row>
    <row r="162" spans="1:5" ht="102">
      <c r="A162" t="s">
        <v>59</v>
      </c>
      <c r="E162" s="39" t="s">
        <v>450</v>
      </c>
    </row>
    <row r="163" spans="1:16" ht="12.75">
      <c r="A163" t="s">
        <v>50</v>
      </c>
      <c s="34" t="s">
        <v>302</v>
      </c>
      <c s="34" t="s">
        <v>453</v>
      </c>
      <c s="35" t="s">
        <v>5</v>
      </c>
      <c s="6" t="s">
        <v>454</v>
      </c>
      <c s="36" t="s">
        <v>267</v>
      </c>
      <c s="37">
        <v>140</v>
      </c>
      <c s="36">
        <v>0</v>
      </c>
      <c s="36">
        <f>ROUND(G163*H163,6)</f>
      </c>
      <c r="L163" s="38">
        <v>0</v>
      </c>
      <c s="32">
        <f>ROUND(ROUND(L163,2)*ROUND(G163,3),2)</f>
      </c>
      <c s="36" t="s">
        <v>55</v>
      </c>
      <c>
        <f>(M163*21)/100</f>
      </c>
      <c t="s">
        <v>28</v>
      </c>
    </row>
    <row r="164" spans="1:5" ht="12.75">
      <c r="A164" s="35" t="s">
        <v>56</v>
      </c>
      <c r="E164" s="39" t="s">
        <v>454</v>
      </c>
    </row>
    <row r="165" spans="1:5" ht="12.75">
      <c r="A165" s="35" t="s">
        <v>57</v>
      </c>
      <c r="E165" s="40" t="s">
        <v>455</v>
      </c>
    </row>
    <row r="166" spans="1:5" ht="102">
      <c r="A166" t="s">
        <v>59</v>
      </c>
      <c r="E166" s="39" t="s">
        <v>456</v>
      </c>
    </row>
    <row r="167" spans="1:16" ht="25.5">
      <c r="A167" t="s">
        <v>50</v>
      </c>
      <c s="34" t="s">
        <v>306</v>
      </c>
      <c s="34" t="s">
        <v>457</v>
      </c>
      <c s="35" t="s">
        <v>5</v>
      </c>
      <c s="6" t="s">
        <v>458</v>
      </c>
      <c s="36" t="s">
        <v>267</v>
      </c>
      <c s="37">
        <v>140</v>
      </c>
      <c s="36">
        <v>0.0001</v>
      </c>
      <c s="36">
        <f>ROUND(G167*H167,6)</f>
      </c>
      <c r="L167" s="38">
        <v>0</v>
      </c>
      <c s="32">
        <f>ROUND(ROUND(L167,2)*ROUND(G167,3),2)</f>
      </c>
      <c s="36" t="s">
        <v>294</v>
      </c>
      <c>
        <f>(M167*21)/100</f>
      </c>
      <c t="s">
        <v>28</v>
      </c>
    </row>
    <row r="168" spans="1:5" ht="25.5">
      <c r="A168" s="35" t="s">
        <v>56</v>
      </c>
      <c r="E168" s="39" t="s">
        <v>458</v>
      </c>
    </row>
    <row r="169" spans="1:5" ht="12.75">
      <c r="A169" s="35" t="s">
        <v>57</v>
      </c>
      <c r="E169" s="40" t="s">
        <v>455</v>
      </c>
    </row>
    <row r="170" spans="1:5" ht="12.75">
      <c r="A170" t="s">
        <v>59</v>
      </c>
      <c r="E170" s="39" t="s">
        <v>5</v>
      </c>
    </row>
    <row r="171" spans="1:16" ht="25.5">
      <c r="A171" t="s">
        <v>50</v>
      </c>
      <c s="34" t="s">
        <v>310</v>
      </c>
      <c s="34" t="s">
        <v>459</v>
      </c>
      <c s="35" t="s">
        <v>5</v>
      </c>
      <c s="6" t="s">
        <v>460</v>
      </c>
      <c s="36" t="s">
        <v>267</v>
      </c>
      <c s="37">
        <v>70</v>
      </c>
      <c s="36">
        <v>0</v>
      </c>
      <c s="36">
        <f>ROUND(G171*H171,6)</f>
      </c>
      <c r="L171" s="38">
        <v>0</v>
      </c>
      <c s="32">
        <f>ROUND(ROUND(L171,2)*ROUND(G171,3),2)</f>
      </c>
      <c s="36" t="s">
        <v>55</v>
      </c>
      <c>
        <f>(M171*21)/100</f>
      </c>
      <c t="s">
        <v>28</v>
      </c>
    </row>
    <row r="172" spans="1:5" ht="25.5">
      <c r="A172" s="35" t="s">
        <v>56</v>
      </c>
      <c r="E172" s="39" t="s">
        <v>460</v>
      </c>
    </row>
    <row r="173" spans="1:5" ht="12.75">
      <c r="A173" s="35" t="s">
        <v>57</v>
      </c>
      <c r="E173" s="40" t="s">
        <v>461</v>
      </c>
    </row>
    <row r="174" spans="1:5" ht="102">
      <c r="A174" t="s">
        <v>59</v>
      </c>
      <c r="E174" s="39" t="s">
        <v>456</v>
      </c>
    </row>
    <row r="175" spans="1:16" ht="25.5">
      <c r="A175" t="s">
        <v>50</v>
      </c>
      <c s="34" t="s">
        <v>314</v>
      </c>
      <c s="34" t="s">
        <v>462</v>
      </c>
      <c s="35" t="s">
        <v>5</v>
      </c>
      <c s="6" t="s">
        <v>463</v>
      </c>
      <c s="36" t="s">
        <v>267</v>
      </c>
      <c s="37">
        <v>70</v>
      </c>
      <c s="36">
        <v>4E-05</v>
      </c>
      <c s="36">
        <f>ROUND(G175*H175,6)</f>
      </c>
      <c r="L175" s="38">
        <v>0</v>
      </c>
      <c s="32">
        <f>ROUND(ROUND(L175,2)*ROUND(G175,3),2)</f>
      </c>
      <c s="36" t="s">
        <v>294</v>
      </c>
      <c>
        <f>(M175*21)/100</f>
      </c>
      <c t="s">
        <v>28</v>
      </c>
    </row>
    <row r="176" spans="1:5" ht="25.5">
      <c r="A176" s="35" t="s">
        <v>56</v>
      </c>
      <c r="E176" s="39" t="s">
        <v>463</v>
      </c>
    </row>
    <row r="177" spans="1:5" ht="12.75">
      <c r="A177" s="35" t="s">
        <v>57</v>
      </c>
      <c r="E177" s="40" t="s">
        <v>461</v>
      </c>
    </row>
    <row r="178" spans="1:5" ht="12.75">
      <c r="A178" t="s">
        <v>59</v>
      </c>
      <c r="E178" s="39" t="s">
        <v>5</v>
      </c>
    </row>
    <row r="179" spans="1:16" ht="12.75">
      <c r="A179" t="s">
        <v>50</v>
      </c>
      <c s="34" t="s">
        <v>318</v>
      </c>
      <c s="34" t="s">
        <v>464</v>
      </c>
      <c s="35" t="s">
        <v>5</v>
      </c>
      <c s="6" t="s">
        <v>465</v>
      </c>
      <c s="36" t="s">
        <v>110</v>
      </c>
      <c s="37">
        <v>1</v>
      </c>
      <c s="36">
        <v>0</v>
      </c>
      <c s="36">
        <f>ROUND(G179*H179,6)</f>
      </c>
      <c r="L179" s="38">
        <v>0</v>
      </c>
      <c s="32">
        <f>ROUND(ROUND(L179,2)*ROUND(G179,3),2)</f>
      </c>
      <c s="36" t="s">
        <v>55</v>
      </c>
      <c>
        <f>(M179*21)/100</f>
      </c>
      <c t="s">
        <v>28</v>
      </c>
    </row>
    <row r="180" spans="1:5" ht="12.75">
      <c r="A180" s="35" t="s">
        <v>56</v>
      </c>
      <c r="E180" s="39" t="s">
        <v>465</v>
      </c>
    </row>
    <row r="181" spans="1:5" ht="12.75">
      <c r="A181" s="35" t="s">
        <v>57</v>
      </c>
      <c r="E181" s="40" t="s">
        <v>58</v>
      </c>
    </row>
    <row r="182" spans="1:5" ht="63.75">
      <c r="A182" t="s">
        <v>59</v>
      </c>
      <c r="E182" s="39" t="s">
        <v>466</v>
      </c>
    </row>
    <row r="183" spans="1:16" ht="25.5">
      <c r="A183" t="s">
        <v>50</v>
      </c>
      <c s="34" t="s">
        <v>324</v>
      </c>
      <c s="34" t="s">
        <v>467</v>
      </c>
      <c s="35" t="s">
        <v>5</v>
      </c>
      <c s="6" t="s">
        <v>468</v>
      </c>
      <c s="36" t="s">
        <v>267</v>
      </c>
      <c s="37">
        <v>425</v>
      </c>
      <c s="36">
        <v>0</v>
      </c>
      <c s="36">
        <f>ROUND(G183*H183,6)</f>
      </c>
      <c r="L183" s="38">
        <v>0</v>
      </c>
      <c s="32">
        <f>ROUND(ROUND(L183,2)*ROUND(G183,3),2)</f>
      </c>
      <c s="36" t="s">
        <v>55</v>
      </c>
      <c>
        <f>(M183*21)/100</f>
      </c>
      <c t="s">
        <v>28</v>
      </c>
    </row>
    <row r="184" spans="1:5" ht="25.5">
      <c r="A184" s="35" t="s">
        <v>56</v>
      </c>
      <c r="E184" s="39" t="s">
        <v>468</v>
      </c>
    </row>
    <row r="185" spans="1:5" ht="12.75">
      <c r="A185" s="35" t="s">
        <v>57</v>
      </c>
      <c r="E185" s="40" t="s">
        <v>408</v>
      </c>
    </row>
    <row r="186" spans="1:5" ht="102">
      <c r="A186" t="s">
        <v>59</v>
      </c>
      <c r="E186" s="39" t="s">
        <v>469</v>
      </c>
    </row>
    <row r="187" spans="1:16" ht="25.5">
      <c r="A187" t="s">
        <v>50</v>
      </c>
      <c s="34" t="s">
        <v>328</v>
      </c>
      <c s="34" t="s">
        <v>470</v>
      </c>
      <c s="35" t="s">
        <v>5</v>
      </c>
      <c s="6" t="s">
        <v>471</v>
      </c>
      <c s="36" t="s">
        <v>267</v>
      </c>
      <c s="37">
        <v>40</v>
      </c>
      <c s="36">
        <v>0</v>
      </c>
      <c s="36">
        <f>ROUND(G187*H187,6)</f>
      </c>
      <c r="L187" s="38">
        <v>0</v>
      </c>
      <c s="32">
        <f>ROUND(ROUND(L187,2)*ROUND(G187,3),2)</f>
      </c>
      <c s="36" t="s">
        <v>55</v>
      </c>
      <c>
        <f>(M187*21)/100</f>
      </c>
      <c t="s">
        <v>28</v>
      </c>
    </row>
    <row r="188" spans="1:5" ht="25.5">
      <c r="A188" s="35" t="s">
        <v>56</v>
      </c>
      <c r="E188" s="39" t="s">
        <v>471</v>
      </c>
    </row>
    <row r="189" spans="1:5" ht="12.75">
      <c r="A189" s="35" t="s">
        <v>57</v>
      </c>
      <c r="E189" s="40" t="s">
        <v>166</v>
      </c>
    </row>
    <row r="190" spans="1:5" ht="102">
      <c r="A190" t="s">
        <v>59</v>
      </c>
      <c r="E190" s="39" t="s">
        <v>472</v>
      </c>
    </row>
    <row r="191" spans="1:16" ht="25.5">
      <c r="A191" t="s">
        <v>50</v>
      </c>
      <c s="34" t="s">
        <v>332</v>
      </c>
      <c s="34" t="s">
        <v>473</v>
      </c>
      <c s="35" t="s">
        <v>5</v>
      </c>
      <c s="6" t="s">
        <v>474</v>
      </c>
      <c s="36" t="s">
        <v>267</v>
      </c>
      <c s="37">
        <v>40</v>
      </c>
      <c s="36">
        <v>0</v>
      </c>
      <c s="36">
        <f>ROUND(G191*H191,6)</f>
      </c>
      <c r="L191" s="38">
        <v>0</v>
      </c>
      <c s="32">
        <f>ROUND(ROUND(L191,2)*ROUND(G191,3),2)</f>
      </c>
      <c s="36" t="s">
        <v>55</v>
      </c>
      <c>
        <f>(M191*21)/100</f>
      </c>
      <c t="s">
        <v>28</v>
      </c>
    </row>
    <row r="192" spans="1:5" ht="25.5">
      <c r="A192" s="35" t="s">
        <v>56</v>
      </c>
      <c r="E192" s="39" t="s">
        <v>474</v>
      </c>
    </row>
    <row r="193" spans="1:5" ht="12.75">
      <c r="A193" s="35" t="s">
        <v>57</v>
      </c>
      <c r="E193" s="40" t="s">
        <v>166</v>
      </c>
    </row>
    <row r="194" spans="1:5" ht="102">
      <c r="A194" t="s">
        <v>59</v>
      </c>
      <c r="E194" s="39" t="s">
        <v>472</v>
      </c>
    </row>
    <row r="195" spans="1:16" ht="12.75">
      <c r="A195" t="s">
        <v>50</v>
      </c>
      <c s="34" t="s">
        <v>336</v>
      </c>
      <c s="34" t="s">
        <v>475</v>
      </c>
      <c s="35" t="s">
        <v>5</v>
      </c>
      <c s="6" t="s">
        <v>476</v>
      </c>
      <c s="36" t="s">
        <v>267</v>
      </c>
      <c s="37">
        <v>75</v>
      </c>
      <c s="36">
        <v>0</v>
      </c>
      <c s="36">
        <f>ROUND(G195*H195,6)</f>
      </c>
      <c r="L195" s="38">
        <v>0</v>
      </c>
      <c s="32">
        <f>ROUND(ROUND(L195,2)*ROUND(G195,3),2)</f>
      </c>
      <c s="36" t="s">
        <v>55</v>
      </c>
      <c>
        <f>(M195*21)/100</f>
      </c>
      <c t="s">
        <v>28</v>
      </c>
    </row>
    <row r="196" spans="1:5" ht="12.75">
      <c r="A196" s="35" t="s">
        <v>56</v>
      </c>
      <c r="E196" s="39" t="s">
        <v>476</v>
      </c>
    </row>
    <row r="197" spans="1:5" ht="12.75">
      <c r="A197" s="35" t="s">
        <v>57</v>
      </c>
      <c r="E197" s="40" t="s">
        <v>477</v>
      </c>
    </row>
    <row r="198" spans="1:5" ht="102">
      <c r="A198" t="s">
        <v>59</v>
      </c>
      <c r="E198" s="39" t="s">
        <v>478</v>
      </c>
    </row>
    <row r="199" spans="1:16" ht="25.5">
      <c r="A199" t="s">
        <v>50</v>
      </c>
      <c s="34" t="s">
        <v>339</v>
      </c>
      <c s="34" t="s">
        <v>479</v>
      </c>
      <c s="35" t="s">
        <v>5</v>
      </c>
      <c s="6" t="s">
        <v>480</v>
      </c>
      <c s="36" t="s">
        <v>267</v>
      </c>
      <c s="37">
        <v>75</v>
      </c>
      <c s="36">
        <v>0.00017</v>
      </c>
      <c s="36">
        <f>ROUND(G199*H199,6)</f>
      </c>
      <c r="L199" s="38">
        <v>0</v>
      </c>
      <c s="32">
        <f>ROUND(ROUND(L199,2)*ROUND(G199,3),2)</f>
      </c>
      <c s="36" t="s">
        <v>294</v>
      </c>
      <c>
        <f>(M199*21)/100</f>
      </c>
      <c t="s">
        <v>28</v>
      </c>
    </row>
    <row r="200" spans="1:5" ht="25.5">
      <c r="A200" s="35" t="s">
        <v>56</v>
      </c>
      <c r="E200" s="39" t="s">
        <v>480</v>
      </c>
    </row>
    <row r="201" spans="1:5" ht="12.75">
      <c r="A201" s="35" t="s">
        <v>57</v>
      </c>
      <c r="E201" s="40" t="s">
        <v>477</v>
      </c>
    </row>
    <row r="202" spans="1:5" ht="12.75">
      <c r="A202" t="s">
        <v>59</v>
      </c>
      <c r="E202" s="39" t="s">
        <v>5</v>
      </c>
    </row>
    <row r="203" spans="1:16" ht="12.75">
      <c r="A203" t="s">
        <v>50</v>
      </c>
      <c s="34" t="s">
        <v>343</v>
      </c>
      <c s="34" t="s">
        <v>481</v>
      </c>
      <c s="35" t="s">
        <v>5</v>
      </c>
      <c s="6" t="s">
        <v>482</v>
      </c>
      <c s="36" t="s">
        <v>267</v>
      </c>
      <c s="37">
        <v>50</v>
      </c>
      <c s="36">
        <v>0</v>
      </c>
      <c s="36">
        <f>ROUND(G203*H203,6)</f>
      </c>
      <c r="L203" s="38">
        <v>0</v>
      </c>
      <c s="32">
        <f>ROUND(ROUND(L203,2)*ROUND(G203,3),2)</f>
      </c>
      <c s="36" t="s">
        <v>55</v>
      </c>
      <c>
        <f>(M203*21)/100</f>
      </c>
      <c t="s">
        <v>28</v>
      </c>
    </row>
    <row r="204" spans="1:5" ht="12.75">
      <c r="A204" s="35" t="s">
        <v>56</v>
      </c>
      <c r="E204" s="39" t="s">
        <v>482</v>
      </c>
    </row>
    <row r="205" spans="1:5" ht="12.75">
      <c r="A205" s="35" t="s">
        <v>57</v>
      </c>
      <c r="E205" s="40" t="s">
        <v>483</v>
      </c>
    </row>
    <row r="206" spans="1:5" ht="63.75">
      <c r="A206" t="s">
        <v>59</v>
      </c>
      <c r="E206" s="39" t="s">
        <v>484</v>
      </c>
    </row>
    <row r="207" spans="1:16" ht="12.75">
      <c r="A207" t="s">
        <v>50</v>
      </c>
      <c s="34" t="s">
        <v>347</v>
      </c>
      <c s="34" t="s">
        <v>485</v>
      </c>
      <c s="35" t="s">
        <v>5</v>
      </c>
      <c s="6" t="s">
        <v>486</v>
      </c>
      <c s="36" t="s">
        <v>267</v>
      </c>
      <c s="37">
        <v>50</v>
      </c>
      <c s="36">
        <v>0</v>
      </c>
      <c s="36">
        <f>ROUND(G207*H207,6)</f>
      </c>
      <c r="L207" s="38">
        <v>0</v>
      </c>
      <c s="32">
        <f>ROUND(ROUND(L207,2)*ROUND(G207,3),2)</f>
      </c>
      <c s="36" t="s">
        <v>55</v>
      </c>
      <c>
        <f>(M207*21)/100</f>
      </c>
      <c t="s">
        <v>28</v>
      </c>
    </row>
    <row r="208" spans="1:5" ht="12.75">
      <c r="A208" s="35" t="s">
        <v>56</v>
      </c>
      <c r="E208" s="39" t="s">
        <v>486</v>
      </c>
    </row>
    <row r="209" spans="1:5" ht="12.75">
      <c r="A209" s="35" t="s">
        <v>57</v>
      </c>
      <c r="E209" s="40" t="s">
        <v>483</v>
      </c>
    </row>
    <row r="210" spans="1:5" ht="63.75">
      <c r="A210" t="s">
        <v>59</v>
      </c>
      <c r="E210" s="39" t="s">
        <v>484</v>
      </c>
    </row>
    <row r="211" spans="1:16" ht="12.75">
      <c r="A211" t="s">
        <v>50</v>
      </c>
      <c s="34" t="s">
        <v>351</v>
      </c>
      <c s="34" t="s">
        <v>487</v>
      </c>
      <c s="35" t="s">
        <v>5</v>
      </c>
      <c s="6" t="s">
        <v>488</v>
      </c>
      <c s="36" t="s">
        <v>267</v>
      </c>
      <c s="37">
        <v>2080</v>
      </c>
      <c s="36">
        <v>0</v>
      </c>
      <c s="36">
        <f>ROUND(G211*H211,6)</f>
      </c>
      <c r="L211" s="38">
        <v>0</v>
      </c>
      <c s="32">
        <f>ROUND(ROUND(L211,2)*ROUND(G211,3),2)</f>
      </c>
      <c s="36" t="s">
        <v>55</v>
      </c>
      <c>
        <f>(M211*21)/100</f>
      </c>
      <c t="s">
        <v>28</v>
      </c>
    </row>
    <row r="212" spans="1:5" ht="12.75">
      <c r="A212" s="35" t="s">
        <v>56</v>
      </c>
      <c r="E212" s="39" t="s">
        <v>488</v>
      </c>
    </row>
    <row r="213" spans="1:5" ht="12.75">
      <c r="A213" s="35" t="s">
        <v>57</v>
      </c>
      <c r="E213" s="40" t="s">
        <v>449</v>
      </c>
    </row>
    <row r="214" spans="1:5" ht="102">
      <c r="A214" t="s">
        <v>59</v>
      </c>
      <c r="E214" s="39" t="s">
        <v>489</v>
      </c>
    </row>
    <row r="215" spans="1:16" ht="12.75">
      <c r="A215" t="s">
        <v>50</v>
      </c>
      <c s="34" t="s">
        <v>490</v>
      </c>
      <c s="34" t="s">
        <v>491</v>
      </c>
      <c s="35" t="s">
        <v>5</v>
      </c>
      <c s="6" t="s">
        <v>492</v>
      </c>
      <c s="36" t="s">
        <v>267</v>
      </c>
      <c s="37">
        <v>2080</v>
      </c>
      <c s="36">
        <v>0</v>
      </c>
      <c s="36">
        <f>ROUND(G215*H215,6)</f>
      </c>
      <c r="L215" s="38">
        <v>0</v>
      </c>
      <c s="32">
        <f>ROUND(ROUND(L215,2)*ROUND(G215,3),2)</f>
      </c>
      <c s="36" t="s">
        <v>55</v>
      </c>
      <c>
        <f>(M215*21)/100</f>
      </c>
      <c t="s">
        <v>28</v>
      </c>
    </row>
    <row r="216" spans="1:5" ht="12.75">
      <c r="A216" s="35" t="s">
        <v>56</v>
      </c>
      <c r="E216" s="39" t="s">
        <v>492</v>
      </c>
    </row>
    <row r="217" spans="1:5" ht="12.75">
      <c r="A217" s="35" t="s">
        <v>57</v>
      </c>
      <c r="E217" s="40" t="s">
        <v>449</v>
      </c>
    </row>
    <row r="218" spans="1:5" ht="102">
      <c r="A218" t="s">
        <v>59</v>
      </c>
      <c r="E218" s="39" t="s">
        <v>493</v>
      </c>
    </row>
    <row r="219" spans="1:16" ht="12.75">
      <c r="A219" t="s">
        <v>50</v>
      </c>
      <c s="34" t="s">
        <v>494</v>
      </c>
      <c s="34" t="s">
        <v>495</v>
      </c>
      <c s="35" t="s">
        <v>5</v>
      </c>
      <c s="6" t="s">
        <v>496</v>
      </c>
      <c s="36" t="s">
        <v>267</v>
      </c>
      <c s="37">
        <v>48</v>
      </c>
      <c s="36">
        <v>0</v>
      </c>
      <c s="36">
        <f>ROUND(G219*H219,6)</f>
      </c>
      <c r="L219" s="38">
        <v>0</v>
      </c>
      <c s="32">
        <f>ROUND(ROUND(L219,2)*ROUND(G219,3),2)</f>
      </c>
      <c s="36" t="s">
        <v>55</v>
      </c>
      <c>
        <f>(M219*21)/100</f>
      </c>
      <c t="s">
        <v>28</v>
      </c>
    </row>
    <row r="220" spans="1:5" ht="12.75">
      <c r="A220" s="35" t="s">
        <v>56</v>
      </c>
      <c r="E220" s="39" t="s">
        <v>496</v>
      </c>
    </row>
    <row r="221" spans="1:5" ht="12.75">
      <c r="A221" s="35" t="s">
        <v>57</v>
      </c>
      <c r="E221" s="40" t="s">
        <v>497</v>
      </c>
    </row>
    <row r="222" spans="1:5" ht="102">
      <c r="A222" t="s">
        <v>59</v>
      </c>
      <c r="E222" s="39" t="s">
        <v>493</v>
      </c>
    </row>
    <row r="223" spans="1:16" ht="12.75">
      <c r="A223" t="s">
        <v>50</v>
      </c>
      <c s="34" t="s">
        <v>498</v>
      </c>
      <c s="34" t="s">
        <v>499</v>
      </c>
      <c s="35" t="s">
        <v>5</v>
      </c>
      <c s="6" t="s">
        <v>500</v>
      </c>
      <c s="36" t="s">
        <v>110</v>
      </c>
      <c s="37">
        <v>1</v>
      </c>
      <c s="36">
        <v>0</v>
      </c>
      <c s="36">
        <f>ROUND(G223*H223,6)</f>
      </c>
      <c r="L223" s="38">
        <v>0</v>
      </c>
      <c s="32">
        <f>ROUND(ROUND(L223,2)*ROUND(G223,3),2)</f>
      </c>
      <c s="36" t="s">
        <v>55</v>
      </c>
      <c>
        <f>(M223*21)/100</f>
      </c>
      <c t="s">
        <v>28</v>
      </c>
    </row>
    <row r="224" spans="1:5" ht="12.75">
      <c r="A224" s="35" t="s">
        <v>56</v>
      </c>
      <c r="E224" s="39" t="s">
        <v>500</v>
      </c>
    </row>
    <row r="225" spans="1:5" ht="12.75">
      <c r="A225" s="35" t="s">
        <v>57</v>
      </c>
      <c r="E225" s="40" t="s">
        <v>58</v>
      </c>
    </row>
    <row r="226" spans="1:5" ht="63.75">
      <c r="A226" t="s">
        <v>59</v>
      </c>
      <c r="E226" s="39" t="s">
        <v>501</v>
      </c>
    </row>
    <row r="227" spans="1:16" ht="25.5">
      <c r="A227" t="s">
        <v>50</v>
      </c>
      <c s="34" t="s">
        <v>502</v>
      </c>
      <c s="34" t="s">
        <v>503</v>
      </c>
      <c s="35" t="s">
        <v>5</v>
      </c>
      <c s="6" t="s">
        <v>504</v>
      </c>
      <c s="36" t="s">
        <v>110</v>
      </c>
      <c s="37">
        <v>130</v>
      </c>
      <c s="36">
        <v>0</v>
      </c>
      <c s="36">
        <f>ROUND(G227*H227,6)</f>
      </c>
      <c r="L227" s="38">
        <v>0</v>
      </c>
      <c s="32">
        <f>ROUND(ROUND(L227,2)*ROUND(G227,3),2)</f>
      </c>
      <c s="36" t="s">
        <v>55</v>
      </c>
      <c>
        <f>(M227*21)/100</f>
      </c>
      <c t="s">
        <v>28</v>
      </c>
    </row>
    <row r="228" spans="1:5" ht="25.5">
      <c r="A228" s="35" t="s">
        <v>56</v>
      </c>
      <c r="E228" s="39" t="s">
        <v>504</v>
      </c>
    </row>
    <row r="229" spans="1:5" ht="12.75">
      <c r="A229" s="35" t="s">
        <v>57</v>
      </c>
      <c r="E229" s="40" t="s">
        <v>278</v>
      </c>
    </row>
    <row r="230" spans="1:5" ht="102">
      <c r="A230" t="s">
        <v>59</v>
      </c>
      <c r="E230" s="39" t="s">
        <v>505</v>
      </c>
    </row>
    <row r="231" spans="1:16" ht="25.5">
      <c r="A231" t="s">
        <v>50</v>
      </c>
      <c s="34" t="s">
        <v>506</v>
      </c>
      <c s="34" t="s">
        <v>507</v>
      </c>
      <c s="35" t="s">
        <v>5</v>
      </c>
      <c s="6" t="s">
        <v>508</v>
      </c>
      <c s="36" t="s">
        <v>110</v>
      </c>
      <c s="37">
        <v>25</v>
      </c>
      <c s="36">
        <v>0</v>
      </c>
      <c s="36">
        <f>ROUND(G231*H231,6)</f>
      </c>
      <c r="L231" s="38">
        <v>0</v>
      </c>
      <c s="32">
        <f>ROUND(ROUND(L231,2)*ROUND(G231,3),2)</f>
      </c>
      <c s="36" t="s">
        <v>55</v>
      </c>
      <c>
        <f>(M231*21)/100</f>
      </c>
      <c t="s">
        <v>28</v>
      </c>
    </row>
    <row r="232" spans="1:5" ht="25.5">
      <c r="A232" s="35" t="s">
        <v>56</v>
      </c>
      <c r="E232" s="39" t="s">
        <v>508</v>
      </c>
    </row>
    <row r="233" spans="1:5" ht="12.75">
      <c r="A233" s="35" t="s">
        <v>57</v>
      </c>
      <c r="E233" s="40" t="s">
        <v>509</v>
      </c>
    </row>
    <row r="234" spans="1:5" ht="102">
      <c r="A234" t="s">
        <v>59</v>
      </c>
      <c r="E234" s="39" t="s">
        <v>510</v>
      </c>
    </row>
    <row r="235" spans="1:16" ht="12.75">
      <c r="A235" t="s">
        <v>50</v>
      </c>
      <c s="34" t="s">
        <v>511</v>
      </c>
      <c s="34" t="s">
        <v>512</v>
      </c>
      <c s="35" t="s">
        <v>5</v>
      </c>
      <c s="6" t="s">
        <v>513</v>
      </c>
      <c s="36" t="s">
        <v>110</v>
      </c>
      <c s="37">
        <v>1</v>
      </c>
      <c s="36">
        <v>0</v>
      </c>
      <c s="36">
        <f>ROUND(G235*H235,6)</f>
      </c>
      <c r="L235" s="38">
        <v>0</v>
      </c>
      <c s="32">
        <f>ROUND(ROUND(L235,2)*ROUND(G235,3),2)</f>
      </c>
      <c s="36" t="s">
        <v>55</v>
      </c>
      <c>
        <f>(M235*21)/100</f>
      </c>
      <c t="s">
        <v>28</v>
      </c>
    </row>
    <row r="236" spans="1:5" ht="12.75">
      <c r="A236" s="35" t="s">
        <v>56</v>
      </c>
      <c r="E236" s="39" t="s">
        <v>513</v>
      </c>
    </row>
    <row r="237" spans="1:5" ht="12.75">
      <c r="A237" s="35" t="s">
        <v>57</v>
      </c>
      <c r="E237" s="40" t="s">
        <v>58</v>
      </c>
    </row>
    <row r="238" spans="1:5" ht="140.25">
      <c r="A238" t="s">
        <v>59</v>
      </c>
      <c r="E238" s="39" t="s">
        <v>514</v>
      </c>
    </row>
    <row r="239" spans="1:16" ht="25.5">
      <c r="A239" t="s">
        <v>50</v>
      </c>
      <c s="34" t="s">
        <v>515</v>
      </c>
      <c s="34" t="s">
        <v>516</v>
      </c>
      <c s="35" t="s">
        <v>5</v>
      </c>
      <c s="6" t="s">
        <v>517</v>
      </c>
      <c s="36" t="s">
        <v>110</v>
      </c>
      <c s="37">
        <v>2</v>
      </c>
      <c s="36">
        <v>0</v>
      </c>
      <c s="36">
        <f>ROUND(G239*H239,6)</f>
      </c>
      <c r="L239" s="38">
        <v>0</v>
      </c>
      <c s="32">
        <f>ROUND(ROUND(L239,2)*ROUND(G239,3),2)</f>
      </c>
      <c s="36" t="s">
        <v>55</v>
      </c>
      <c>
        <f>(M239*21)/100</f>
      </c>
      <c t="s">
        <v>28</v>
      </c>
    </row>
    <row r="240" spans="1:5" ht="38.25">
      <c r="A240" s="35" t="s">
        <v>56</v>
      </c>
      <c r="E240" s="39" t="s">
        <v>518</v>
      </c>
    </row>
    <row r="241" spans="1:5" ht="12.75">
      <c r="A241" s="35" t="s">
        <v>57</v>
      </c>
      <c r="E241" s="40" t="s">
        <v>415</v>
      </c>
    </row>
    <row r="242" spans="1:5" ht="102">
      <c r="A242" t="s">
        <v>59</v>
      </c>
      <c r="E242" s="39" t="s">
        <v>519</v>
      </c>
    </row>
    <row r="243" spans="1:16" ht="12.75">
      <c r="A243" t="s">
        <v>50</v>
      </c>
      <c s="34" t="s">
        <v>520</v>
      </c>
      <c s="34" t="s">
        <v>521</v>
      </c>
      <c s="35" t="s">
        <v>5</v>
      </c>
      <c s="6" t="s">
        <v>522</v>
      </c>
      <c s="36" t="s">
        <v>110</v>
      </c>
      <c s="37">
        <v>2</v>
      </c>
      <c s="36">
        <v>0</v>
      </c>
      <c s="36">
        <f>ROUND(G243*H243,6)</f>
      </c>
      <c r="L243" s="38">
        <v>0</v>
      </c>
      <c s="32">
        <f>ROUND(ROUND(L243,2)*ROUND(G243,3),2)</f>
      </c>
      <c s="36" t="s">
        <v>55</v>
      </c>
      <c>
        <f>(M243*21)/100</f>
      </c>
      <c t="s">
        <v>28</v>
      </c>
    </row>
    <row r="244" spans="1:5" ht="12.75">
      <c r="A244" s="35" t="s">
        <v>56</v>
      </c>
      <c r="E244" s="39" t="s">
        <v>522</v>
      </c>
    </row>
    <row r="245" spans="1:5" ht="12.75">
      <c r="A245" s="35" t="s">
        <v>57</v>
      </c>
      <c r="E245" s="40" t="s">
        <v>415</v>
      </c>
    </row>
    <row r="246" spans="1:5" ht="102">
      <c r="A246" t="s">
        <v>59</v>
      </c>
      <c r="E246" s="39" t="s">
        <v>523</v>
      </c>
    </row>
    <row r="247" spans="1:16" ht="12.75">
      <c r="A247" t="s">
        <v>50</v>
      </c>
      <c s="34" t="s">
        <v>524</v>
      </c>
      <c s="34" t="s">
        <v>525</v>
      </c>
      <c s="35" t="s">
        <v>5</v>
      </c>
      <c s="6" t="s">
        <v>526</v>
      </c>
      <c s="36" t="s">
        <v>110</v>
      </c>
      <c s="37">
        <v>2</v>
      </c>
      <c s="36">
        <v>0</v>
      </c>
      <c s="36">
        <f>ROUND(G247*H247,6)</f>
      </c>
      <c r="L247" s="38">
        <v>0</v>
      </c>
      <c s="32">
        <f>ROUND(ROUND(L247,2)*ROUND(G247,3),2)</f>
      </c>
      <c s="36" t="s">
        <v>55</v>
      </c>
      <c>
        <f>(M247*21)/100</f>
      </c>
      <c t="s">
        <v>28</v>
      </c>
    </row>
    <row r="248" spans="1:5" ht="12.75">
      <c r="A248" s="35" t="s">
        <v>56</v>
      </c>
      <c r="E248" s="39" t="s">
        <v>526</v>
      </c>
    </row>
    <row r="249" spans="1:5" ht="12.75">
      <c r="A249" s="35" t="s">
        <v>57</v>
      </c>
      <c r="E249" s="40" t="s">
        <v>415</v>
      </c>
    </row>
    <row r="250" spans="1:5" ht="140.25">
      <c r="A250" t="s">
        <v>59</v>
      </c>
      <c r="E250" s="39" t="s">
        <v>527</v>
      </c>
    </row>
    <row r="251" spans="1:16" ht="12.75">
      <c r="A251" t="s">
        <v>50</v>
      </c>
      <c s="34" t="s">
        <v>528</v>
      </c>
      <c s="34" t="s">
        <v>529</v>
      </c>
      <c s="35" t="s">
        <v>5</v>
      </c>
      <c s="6" t="s">
        <v>530</v>
      </c>
      <c s="36" t="s">
        <v>267</v>
      </c>
      <c s="37">
        <v>65</v>
      </c>
      <c s="36">
        <v>0</v>
      </c>
      <c s="36">
        <f>ROUND(G251*H251,6)</f>
      </c>
      <c r="L251" s="38">
        <v>0</v>
      </c>
      <c s="32">
        <f>ROUND(ROUND(L251,2)*ROUND(G251,3),2)</f>
      </c>
      <c s="36" t="s">
        <v>55</v>
      </c>
      <c>
        <f>(M251*21)/100</f>
      </c>
      <c t="s">
        <v>28</v>
      </c>
    </row>
    <row r="252" spans="1:5" ht="12.75">
      <c r="A252" s="35" t="s">
        <v>56</v>
      </c>
      <c r="E252" s="39" t="s">
        <v>530</v>
      </c>
    </row>
    <row r="253" spans="1:5" ht="12.75">
      <c r="A253" s="35" t="s">
        <v>57</v>
      </c>
      <c r="E253" s="40" t="s">
        <v>531</v>
      </c>
    </row>
    <row r="254" spans="1:5" ht="102">
      <c r="A254" t="s">
        <v>59</v>
      </c>
      <c r="E254" s="39" t="s">
        <v>532</v>
      </c>
    </row>
    <row r="255" spans="1:13" ht="12.75">
      <c r="A255" t="s">
        <v>47</v>
      </c>
      <c r="C255" s="31" t="s">
        <v>533</v>
      </c>
      <c r="E255" s="33" t="s">
        <v>534</v>
      </c>
      <c r="J255" s="32">
        <f>0</f>
      </c>
      <c s="32">
        <f>0</f>
      </c>
      <c s="32">
        <f>0+L256+L260+L264+L268+L272+L276+L280+L284+L288+L292+L296+L300+L304+L308+L312+L316+L320+L324+L328+L332+L336+L340+L344+L348+L352</f>
      </c>
      <c s="32">
        <f>0+M256+M260+M264+M268+M272+M276+M280+M284+M288+M292+M296+M300+M304+M308+M312+M316+M320+M324+M328+M332+M336+M340+M344+M348+M352</f>
      </c>
    </row>
    <row r="256" spans="1:16" ht="12.75">
      <c r="A256" t="s">
        <v>50</v>
      </c>
      <c s="34" t="s">
        <v>535</v>
      </c>
      <c s="34" t="s">
        <v>536</v>
      </c>
      <c s="35" t="s">
        <v>5</v>
      </c>
      <c s="6" t="s">
        <v>537</v>
      </c>
      <c s="36" t="s">
        <v>110</v>
      </c>
      <c s="37">
        <v>1</v>
      </c>
      <c s="36">
        <v>0</v>
      </c>
      <c s="36">
        <f>ROUND(G256*H256,6)</f>
      </c>
      <c r="L256" s="38">
        <v>0</v>
      </c>
      <c s="32">
        <f>ROUND(ROUND(L256,2)*ROUND(G256,3),2)</f>
      </c>
      <c s="36" t="s">
        <v>55</v>
      </c>
      <c>
        <f>(M256*21)/100</f>
      </c>
      <c t="s">
        <v>28</v>
      </c>
    </row>
    <row r="257" spans="1:5" ht="12.75">
      <c r="A257" s="35" t="s">
        <v>56</v>
      </c>
      <c r="E257" s="39" t="s">
        <v>537</v>
      </c>
    </row>
    <row r="258" spans="1:5" ht="12.75">
      <c r="A258" s="35" t="s">
        <v>57</v>
      </c>
      <c r="E258" s="40" t="s">
        <v>58</v>
      </c>
    </row>
    <row r="259" spans="1:5" ht="216.75">
      <c r="A259" t="s">
        <v>59</v>
      </c>
      <c r="E259" s="39" t="s">
        <v>538</v>
      </c>
    </row>
    <row r="260" spans="1:16" ht="12.75">
      <c r="A260" t="s">
        <v>50</v>
      </c>
      <c s="34" t="s">
        <v>539</v>
      </c>
      <c s="34" t="s">
        <v>540</v>
      </c>
      <c s="35" t="s">
        <v>5</v>
      </c>
      <c s="6" t="s">
        <v>541</v>
      </c>
      <c s="36" t="s">
        <v>110</v>
      </c>
      <c s="37">
        <v>1</v>
      </c>
      <c s="36">
        <v>0</v>
      </c>
      <c s="36">
        <f>ROUND(G260*H260,6)</f>
      </c>
      <c r="L260" s="38">
        <v>0</v>
      </c>
      <c s="32">
        <f>ROUND(ROUND(L260,2)*ROUND(G260,3),2)</f>
      </c>
      <c s="36" t="s">
        <v>55</v>
      </c>
      <c>
        <f>(M260*21)/100</f>
      </c>
      <c t="s">
        <v>28</v>
      </c>
    </row>
    <row r="261" spans="1:5" ht="12.75">
      <c r="A261" s="35" t="s">
        <v>56</v>
      </c>
      <c r="E261" s="39" t="s">
        <v>541</v>
      </c>
    </row>
    <row r="262" spans="1:5" ht="12.75">
      <c r="A262" s="35" t="s">
        <v>57</v>
      </c>
      <c r="E262" s="40" t="s">
        <v>58</v>
      </c>
    </row>
    <row r="263" spans="1:5" ht="63.75">
      <c r="A263" t="s">
        <v>59</v>
      </c>
      <c r="E263" s="39" t="s">
        <v>542</v>
      </c>
    </row>
    <row r="264" spans="1:16" ht="12.75">
      <c r="A264" t="s">
        <v>50</v>
      </c>
      <c s="34" t="s">
        <v>543</v>
      </c>
      <c s="34" t="s">
        <v>544</v>
      </c>
      <c s="35" t="s">
        <v>5</v>
      </c>
      <c s="6" t="s">
        <v>545</v>
      </c>
      <c s="36" t="s">
        <v>110</v>
      </c>
      <c s="37">
        <v>4</v>
      </c>
      <c s="36">
        <v>0</v>
      </c>
      <c s="36">
        <f>ROUND(G264*H264,6)</f>
      </c>
      <c r="L264" s="38">
        <v>0</v>
      </c>
      <c s="32">
        <f>ROUND(ROUND(L264,2)*ROUND(G264,3),2)</f>
      </c>
      <c s="36" t="s">
        <v>55</v>
      </c>
      <c>
        <f>(M264*21)/100</f>
      </c>
      <c t="s">
        <v>28</v>
      </c>
    </row>
    <row r="265" spans="1:5" ht="12.75">
      <c r="A265" s="35" t="s">
        <v>56</v>
      </c>
      <c r="E265" s="39" t="s">
        <v>545</v>
      </c>
    </row>
    <row r="266" spans="1:5" ht="12.75">
      <c r="A266" s="35" t="s">
        <v>57</v>
      </c>
      <c r="E266" s="40" t="s">
        <v>209</v>
      </c>
    </row>
    <row r="267" spans="1:5" ht="63.75">
      <c r="A267" t="s">
        <v>59</v>
      </c>
      <c r="E267" s="39" t="s">
        <v>542</v>
      </c>
    </row>
    <row r="268" spans="1:16" ht="12.75">
      <c r="A268" t="s">
        <v>50</v>
      </c>
      <c s="34" t="s">
        <v>546</v>
      </c>
      <c s="34" t="s">
        <v>547</v>
      </c>
      <c s="35" t="s">
        <v>5</v>
      </c>
      <c s="6" t="s">
        <v>548</v>
      </c>
      <c s="36" t="s">
        <v>110</v>
      </c>
      <c s="37">
        <v>1</v>
      </c>
      <c s="36">
        <v>0</v>
      </c>
      <c s="36">
        <f>ROUND(G268*H268,6)</f>
      </c>
      <c r="L268" s="38">
        <v>0</v>
      </c>
      <c s="32">
        <f>ROUND(ROUND(L268,2)*ROUND(G268,3),2)</f>
      </c>
      <c s="36" t="s">
        <v>55</v>
      </c>
      <c>
        <f>(M268*21)/100</f>
      </c>
      <c t="s">
        <v>28</v>
      </c>
    </row>
    <row r="269" spans="1:5" ht="12.75">
      <c r="A269" s="35" t="s">
        <v>56</v>
      </c>
      <c r="E269" s="39" t="s">
        <v>548</v>
      </c>
    </row>
    <row r="270" spans="1:5" ht="12.75">
      <c r="A270" s="35" t="s">
        <v>57</v>
      </c>
      <c r="E270" s="40" t="s">
        <v>58</v>
      </c>
    </row>
    <row r="271" spans="1:5" ht="63.75">
      <c r="A271" t="s">
        <v>59</v>
      </c>
      <c r="E271" s="39" t="s">
        <v>542</v>
      </c>
    </row>
    <row r="272" spans="1:16" ht="12.75">
      <c r="A272" t="s">
        <v>50</v>
      </c>
      <c s="34" t="s">
        <v>549</v>
      </c>
      <c s="34" t="s">
        <v>550</v>
      </c>
      <c s="35" t="s">
        <v>5</v>
      </c>
      <c s="6" t="s">
        <v>551</v>
      </c>
      <c s="36" t="s">
        <v>110</v>
      </c>
      <c s="37">
        <v>2</v>
      </c>
      <c s="36">
        <v>0</v>
      </c>
      <c s="36">
        <f>ROUND(G272*H272,6)</f>
      </c>
      <c r="L272" s="38">
        <v>0</v>
      </c>
      <c s="32">
        <f>ROUND(ROUND(L272,2)*ROUND(G272,3),2)</f>
      </c>
      <c s="36" t="s">
        <v>55</v>
      </c>
      <c>
        <f>(M272*21)/100</f>
      </c>
      <c t="s">
        <v>28</v>
      </c>
    </row>
    <row r="273" spans="1:5" ht="12.75">
      <c r="A273" s="35" t="s">
        <v>56</v>
      </c>
      <c r="E273" s="39" t="s">
        <v>551</v>
      </c>
    </row>
    <row r="274" spans="1:5" ht="12.75">
      <c r="A274" s="35" t="s">
        <v>57</v>
      </c>
      <c r="E274" s="40" t="s">
        <v>415</v>
      </c>
    </row>
    <row r="275" spans="1:5" ht="63.75">
      <c r="A275" t="s">
        <v>59</v>
      </c>
      <c r="E275" s="39" t="s">
        <v>542</v>
      </c>
    </row>
    <row r="276" spans="1:16" ht="12.75">
      <c r="A276" t="s">
        <v>50</v>
      </c>
      <c s="34" t="s">
        <v>552</v>
      </c>
      <c s="34" t="s">
        <v>553</v>
      </c>
      <c s="35" t="s">
        <v>5</v>
      </c>
      <c s="6" t="s">
        <v>554</v>
      </c>
      <c s="36" t="s">
        <v>110</v>
      </c>
      <c s="37">
        <v>3</v>
      </c>
      <c s="36">
        <v>0</v>
      </c>
      <c s="36">
        <f>ROUND(G276*H276,6)</f>
      </c>
      <c r="L276" s="38">
        <v>0</v>
      </c>
      <c s="32">
        <f>ROUND(ROUND(L276,2)*ROUND(G276,3),2)</f>
      </c>
      <c s="36" t="s">
        <v>55</v>
      </c>
      <c>
        <f>(M276*21)/100</f>
      </c>
      <c t="s">
        <v>28</v>
      </c>
    </row>
    <row r="277" spans="1:5" ht="12.75">
      <c r="A277" s="35" t="s">
        <v>56</v>
      </c>
      <c r="E277" s="39" t="s">
        <v>554</v>
      </c>
    </row>
    <row r="278" spans="1:5" ht="12.75">
      <c r="A278" s="35" t="s">
        <v>57</v>
      </c>
      <c r="E278" s="40" t="s">
        <v>248</v>
      </c>
    </row>
    <row r="279" spans="1:5" ht="63.75">
      <c r="A279" t="s">
        <v>59</v>
      </c>
      <c r="E279" s="39" t="s">
        <v>542</v>
      </c>
    </row>
    <row r="280" spans="1:16" ht="12.75">
      <c r="A280" t="s">
        <v>50</v>
      </c>
      <c s="34" t="s">
        <v>555</v>
      </c>
      <c s="34" t="s">
        <v>556</v>
      </c>
      <c s="35" t="s">
        <v>5</v>
      </c>
      <c s="6" t="s">
        <v>557</v>
      </c>
      <c s="36" t="s">
        <v>110</v>
      </c>
      <c s="37">
        <v>3</v>
      </c>
      <c s="36">
        <v>0</v>
      </c>
      <c s="36">
        <f>ROUND(G280*H280,6)</f>
      </c>
      <c r="L280" s="38">
        <v>0</v>
      </c>
      <c s="32">
        <f>ROUND(ROUND(L280,2)*ROUND(G280,3),2)</f>
      </c>
      <c s="36" t="s">
        <v>55</v>
      </c>
      <c>
        <f>(M280*21)/100</f>
      </c>
      <c t="s">
        <v>28</v>
      </c>
    </row>
    <row r="281" spans="1:5" ht="12.75">
      <c r="A281" s="35" t="s">
        <v>56</v>
      </c>
      <c r="E281" s="39" t="s">
        <v>557</v>
      </c>
    </row>
    <row r="282" spans="1:5" ht="12.75">
      <c r="A282" s="35" t="s">
        <v>57</v>
      </c>
      <c r="E282" s="40" t="s">
        <v>248</v>
      </c>
    </row>
    <row r="283" spans="1:5" ht="63.75">
      <c r="A283" t="s">
        <v>59</v>
      </c>
      <c r="E283" s="39" t="s">
        <v>542</v>
      </c>
    </row>
    <row r="284" spans="1:16" ht="12.75">
      <c r="A284" t="s">
        <v>50</v>
      </c>
      <c s="34" t="s">
        <v>558</v>
      </c>
      <c s="34" t="s">
        <v>559</v>
      </c>
      <c s="35" t="s">
        <v>5</v>
      </c>
      <c s="6" t="s">
        <v>560</v>
      </c>
      <c s="36" t="s">
        <v>110</v>
      </c>
      <c s="37">
        <v>3</v>
      </c>
      <c s="36">
        <v>0</v>
      </c>
      <c s="36">
        <f>ROUND(G284*H284,6)</f>
      </c>
      <c r="L284" s="38">
        <v>0</v>
      </c>
      <c s="32">
        <f>ROUND(ROUND(L284,2)*ROUND(G284,3),2)</f>
      </c>
      <c s="36" t="s">
        <v>55</v>
      </c>
      <c>
        <f>(M284*21)/100</f>
      </c>
      <c t="s">
        <v>28</v>
      </c>
    </row>
    <row r="285" spans="1:5" ht="12.75">
      <c r="A285" s="35" t="s">
        <v>56</v>
      </c>
      <c r="E285" s="39" t="s">
        <v>560</v>
      </c>
    </row>
    <row r="286" spans="1:5" ht="12.75">
      <c r="A286" s="35" t="s">
        <v>57</v>
      </c>
      <c r="E286" s="40" t="s">
        <v>248</v>
      </c>
    </row>
    <row r="287" spans="1:5" ht="63.75">
      <c r="A287" t="s">
        <v>59</v>
      </c>
      <c r="E287" s="39" t="s">
        <v>542</v>
      </c>
    </row>
    <row r="288" spans="1:16" ht="25.5">
      <c r="A288" t="s">
        <v>50</v>
      </c>
      <c s="34" t="s">
        <v>561</v>
      </c>
      <c s="34" t="s">
        <v>562</v>
      </c>
      <c s="35" t="s">
        <v>5</v>
      </c>
      <c s="6" t="s">
        <v>563</v>
      </c>
      <c s="36" t="s">
        <v>110</v>
      </c>
      <c s="37">
        <v>6</v>
      </c>
      <c s="36">
        <v>0</v>
      </c>
      <c s="36">
        <f>ROUND(G288*H288,6)</f>
      </c>
      <c r="L288" s="38">
        <v>0</v>
      </c>
      <c s="32">
        <f>ROUND(ROUND(L288,2)*ROUND(G288,3),2)</f>
      </c>
      <c s="36" t="s">
        <v>55</v>
      </c>
      <c>
        <f>(M288*21)/100</f>
      </c>
      <c t="s">
        <v>28</v>
      </c>
    </row>
    <row r="289" spans="1:5" ht="25.5">
      <c r="A289" s="35" t="s">
        <v>56</v>
      </c>
      <c r="E289" s="39" t="s">
        <v>563</v>
      </c>
    </row>
    <row r="290" spans="1:5" ht="12.75">
      <c r="A290" s="35" t="s">
        <v>57</v>
      </c>
      <c r="E290" s="40" t="s">
        <v>241</v>
      </c>
    </row>
    <row r="291" spans="1:5" ht="63.75">
      <c r="A291" t="s">
        <v>59</v>
      </c>
      <c r="E291" s="39" t="s">
        <v>542</v>
      </c>
    </row>
    <row r="292" spans="1:16" ht="12.75">
      <c r="A292" t="s">
        <v>50</v>
      </c>
      <c s="34" t="s">
        <v>564</v>
      </c>
      <c s="34" t="s">
        <v>565</v>
      </c>
      <c s="35" t="s">
        <v>5</v>
      </c>
      <c s="6" t="s">
        <v>566</v>
      </c>
      <c s="36" t="s">
        <v>110</v>
      </c>
      <c s="37">
        <v>6</v>
      </c>
      <c s="36">
        <v>0</v>
      </c>
      <c s="36">
        <f>ROUND(G292*H292,6)</f>
      </c>
      <c r="L292" s="38">
        <v>0</v>
      </c>
      <c s="32">
        <f>ROUND(ROUND(L292,2)*ROUND(G292,3),2)</f>
      </c>
      <c s="36" t="s">
        <v>55</v>
      </c>
      <c>
        <f>(M292*21)/100</f>
      </c>
      <c t="s">
        <v>28</v>
      </c>
    </row>
    <row r="293" spans="1:5" ht="12.75">
      <c r="A293" s="35" t="s">
        <v>56</v>
      </c>
      <c r="E293" s="39" t="s">
        <v>566</v>
      </c>
    </row>
    <row r="294" spans="1:5" ht="12.75">
      <c r="A294" s="35" t="s">
        <v>57</v>
      </c>
      <c r="E294" s="40" t="s">
        <v>241</v>
      </c>
    </row>
    <row r="295" spans="1:5" ht="63.75">
      <c r="A295" t="s">
        <v>59</v>
      </c>
      <c r="E295" s="39" t="s">
        <v>542</v>
      </c>
    </row>
    <row r="296" spans="1:16" ht="12.75">
      <c r="A296" t="s">
        <v>50</v>
      </c>
      <c s="34" t="s">
        <v>567</v>
      </c>
      <c s="34" t="s">
        <v>568</v>
      </c>
      <c s="35" t="s">
        <v>5</v>
      </c>
      <c s="6" t="s">
        <v>569</v>
      </c>
      <c s="36" t="s">
        <v>110</v>
      </c>
      <c s="37">
        <v>1</v>
      </c>
      <c s="36">
        <v>0</v>
      </c>
      <c s="36">
        <f>ROUND(G296*H296,6)</f>
      </c>
      <c r="L296" s="38">
        <v>0</v>
      </c>
      <c s="32">
        <f>ROUND(ROUND(L296,2)*ROUND(G296,3),2)</f>
      </c>
      <c s="36" t="s">
        <v>55</v>
      </c>
      <c>
        <f>(M296*21)/100</f>
      </c>
      <c t="s">
        <v>28</v>
      </c>
    </row>
    <row r="297" spans="1:5" ht="12.75">
      <c r="A297" s="35" t="s">
        <v>56</v>
      </c>
      <c r="E297" s="39" t="s">
        <v>569</v>
      </c>
    </row>
    <row r="298" spans="1:5" ht="12.75">
      <c r="A298" s="35" t="s">
        <v>57</v>
      </c>
      <c r="E298" s="40" t="s">
        <v>58</v>
      </c>
    </row>
    <row r="299" spans="1:5" ht="63.75">
      <c r="A299" t="s">
        <v>59</v>
      </c>
      <c r="E299" s="39" t="s">
        <v>542</v>
      </c>
    </row>
    <row r="300" spans="1:16" ht="12.75">
      <c r="A300" t="s">
        <v>50</v>
      </c>
      <c s="34" t="s">
        <v>570</v>
      </c>
      <c s="34" t="s">
        <v>571</v>
      </c>
      <c s="35" t="s">
        <v>5</v>
      </c>
      <c s="6" t="s">
        <v>572</v>
      </c>
      <c s="36" t="s">
        <v>110</v>
      </c>
      <c s="37">
        <v>30</v>
      </c>
      <c s="36">
        <v>0</v>
      </c>
      <c s="36">
        <f>ROUND(G300*H300,6)</f>
      </c>
      <c r="L300" s="38">
        <v>0</v>
      </c>
      <c s="32">
        <f>ROUND(ROUND(L300,2)*ROUND(G300,3),2)</f>
      </c>
      <c s="36" t="s">
        <v>55</v>
      </c>
      <c>
        <f>(M300*21)/100</f>
      </c>
      <c t="s">
        <v>28</v>
      </c>
    </row>
    <row r="301" spans="1:5" ht="12.75">
      <c r="A301" s="35" t="s">
        <v>56</v>
      </c>
      <c r="E301" s="39" t="s">
        <v>572</v>
      </c>
    </row>
    <row r="302" spans="1:5" ht="12.75">
      <c r="A302" s="35" t="s">
        <v>57</v>
      </c>
      <c r="E302" s="40" t="s">
        <v>205</v>
      </c>
    </row>
    <row r="303" spans="1:5" ht="63.75">
      <c r="A303" t="s">
        <v>59</v>
      </c>
      <c r="E303" s="39" t="s">
        <v>542</v>
      </c>
    </row>
    <row r="304" spans="1:16" ht="12.75">
      <c r="A304" t="s">
        <v>50</v>
      </c>
      <c s="34" t="s">
        <v>573</v>
      </c>
      <c s="34" t="s">
        <v>574</v>
      </c>
      <c s="35" t="s">
        <v>5</v>
      </c>
      <c s="6" t="s">
        <v>575</v>
      </c>
      <c s="36" t="s">
        <v>110</v>
      </c>
      <c s="37">
        <v>50</v>
      </c>
      <c s="36">
        <v>0</v>
      </c>
      <c s="36">
        <f>ROUND(G304*H304,6)</f>
      </c>
      <c r="L304" s="38">
        <v>0</v>
      </c>
      <c s="32">
        <f>ROUND(ROUND(L304,2)*ROUND(G304,3),2)</f>
      </c>
      <c s="36" t="s">
        <v>55</v>
      </c>
      <c>
        <f>(M304*21)/100</f>
      </c>
      <c t="s">
        <v>28</v>
      </c>
    </row>
    <row r="305" spans="1:5" ht="12.75">
      <c r="A305" s="35" t="s">
        <v>56</v>
      </c>
      <c r="E305" s="39" t="s">
        <v>575</v>
      </c>
    </row>
    <row r="306" spans="1:5" ht="12.75">
      <c r="A306" s="35" t="s">
        <v>57</v>
      </c>
      <c r="E306" s="40" t="s">
        <v>483</v>
      </c>
    </row>
    <row r="307" spans="1:5" ht="63.75">
      <c r="A307" t="s">
        <v>59</v>
      </c>
      <c r="E307" s="39" t="s">
        <v>542</v>
      </c>
    </row>
    <row r="308" spans="1:16" ht="12.75">
      <c r="A308" t="s">
        <v>50</v>
      </c>
      <c s="34" t="s">
        <v>576</v>
      </c>
      <c s="34" t="s">
        <v>577</v>
      </c>
      <c s="35" t="s">
        <v>5</v>
      </c>
      <c s="6" t="s">
        <v>578</v>
      </c>
      <c s="36" t="s">
        <v>110</v>
      </c>
      <c s="37">
        <v>6</v>
      </c>
      <c s="36">
        <v>0</v>
      </c>
      <c s="36">
        <f>ROUND(G308*H308,6)</f>
      </c>
      <c r="L308" s="38">
        <v>0</v>
      </c>
      <c s="32">
        <f>ROUND(ROUND(L308,2)*ROUND(G308,3),2)</f>
      </c>
      <c s="36" t="s">
        <v>55</v>
      </c>
      <c>
        <f>(M308*21)/100</f>
      </c>
      <c t="s">
        <v>28</v>
      </c>
    </row>
    <row r="309" spans="1:5" ht="12.75">
      <c r="A309" s="35" t="s">
        <v>56</v>
      </c>
      <c r="E309" s="39" t="s">
        <v>578</v>
      </c>
    </row>
    <row r="310" spans="1:5" ht="12.75">
      <c r="A310" s="35" t="s">
        <v>57</v>
      </c>
      <c r="E310" s="40" t="s">
        <v>241</v>
      </c>
    </row>
    <row r="311" spans="1:5" ht="63.75">
      <c r="A311" t="s">
        <v>59</v>
      </c>
      <c r="E311" s="39" t="s">
        <v>542</v>
      </c>
    </row>
    <row r="312" spans="1:16" ht="12.75">
      <c r="A312" t="s">
        <v>50</v>
      </c>
      <c s="34" t="s">
        <v>579</v>
      </c>
      <c s="34" t="s">
        <v>580</v>
      </c>
      <c s="35" t="s">
        <v>5</v>
      </c>
      <c s="6" t="s">
        <v>581</v>
      </c>
      <c s="36" t="s">
        <v>110</v>
      </c>
      <c s="37">
        <v>8</v>
      </c>
      <c s="36">
        <v>0</v>
      </c>
      <c s="36">
        <f>ROUND(G312*H312,6)</f>
      </c>
      <c r="L312" s="38">
        <v>0</v>
      </c>
      <c s="32">
        <f>ROUND(ROUND(L312,2)*ROUND(G312,3),2)</f>
      </c>
      <c s="36" t="s">
        <v>55</v>
      </c>
      <c>
        <f>(M312*21)/100</f>
      </c>
      <c t="s">
        <v>28</v>
      </c>
    </row>
    <row r="313" spans="1:5" ht="12.75">
      <c r="A313" s="35" t="s">
        <v>56</v>
      </c>
      <c r="E313" s="39" t="s">
        <v>581</v>
      </c>
    </row>
    <row r="314" spans="1:5" ht="12.75">
      <c r="A314" s="35" t="s">
        <v>57</v>
      </c>
      <c r="E314" s="40" t="s">
        <v>322</v>
      </c>
    </row>
    <row r="315" spans="1:5" ht="63.75">
      <c r="A315" t="s">
        <v>59</v>
      </c>
      <c r="E315" s="39" t="s">
        <v>542</v>
      </c>
    </row>
    <row r="316" spans="1:16" ht="12.75">
      <c r="A316" t="s">
        <v>50</v>
      </c>
      <c s="34" t="s">
        <v>582</v>
      </c>
      <c s="34" t="s">
        <v>583</v>
      </c>
      <c s="35" t="s">
        <v>5</v>
      </c>
      <c s="6" t="s">
        <v>584</v>
      </c>
      <c s="36" t="s">
        <v>110</v>
      </c>
      <c s="37">
        <v>1</v>
      </c>
      <c s="36">
        <v>0</v>
      </c>
      <c s="36">
        <f>ROUND(G316*H316,6)</f>
      </c>
      <c r="L316" s="38">
        <v>0</v>
      </c>
      <c s="32">
        <f>ROUND(ROUND(L316,2)*ROUND(G316,3),2)</f>
      </c>
      <c s="36" t="s">
        <v>55</v>
      </c>
      <c>
        <f>(M316*21)/100</f>
      </c>
      <c t="s">
        <v>28</v>
      </c>
    </row>
    <row r="317" spans="1:5" ht="12.75">
      <c r="A317" s="35" t="s">
        <v>56</v>
      </c>
      <c r="E317" s="39" t="s">
        <v>584</v>
      </c>
    </row>
    <row r="318" spans="1:5" ht="12.75">
      <c r="A318" s="35" t="s">
        <v>57</v>
      </c>
      <c r="E318" s="40" t="s">
        <v>58</v>
      </c>
    </row>
    <row r="319" spans="1:5" ht="63.75">
      <c r="A319" t="s">
        <v>59</v>
      </c>
      <c r="E319" s="39" t="s">
        <v>542</v>
      </c>
    </row>
    <row r="320" spans="1:16" ht="12.75">
      <c r="A320" t="s">
        <v>50</v>
      </c>
      <c s="34" t="s">
        <v>585</v>
      </c>
      <c s="34" t="s">
        <v>586</v>
      </c>
      <c s="35" t="s">
        <v>5</v>
      </c>
      <c s="6" t="s">
        <v>587</v>
      </c>
      <c s="36" t="s">
        <v>110</v>
      </c>
      <c s="37">
        <v>1</v>
      </c>
      <c s="36">
        <v>0</v>
      </c>
      <c s="36">
        <f>ROUND(G320*H320,6)</f>
      </c>
      <c r="L320" s="38">
        <v>0</v>
      </c>
      <c s="32">
        <f>ROUND(ROUND(L320,2)*ROUND(G320,3),2)</f>
      </c>
      <c s="36" t="s">
        <v>55</v>
      </c>
      <c>
        <f>(M320*21)/100</f>
      </c>
      <c t="s">
        <v>28</v>
      </c>
    </row>
    <row r="321" spans="1:5" ht="12.75">
      <c r="A321" s="35" t="s">
        <v>56</v>
      </c>
      <c r="E321" s="39" t="s">
        <v>587</v>
      </c>
    </row>
    <row r="322" spans="1:5" ht="12.75">
      <c r="A322" s="35" t="s">
        <v>57</v>
      </c>
      <c r="E322" s="40" t="s">
        <v>58</v>
      </c>
    </row>
    <row r="323" spans="1:5" ht="63.75">
      <c r="A323" t="s">
        <v>59</v>
      </c>
      <c r="E323" s="39" t="s">
        <v>542</v>
      </c>
    </row>
    <row r="324" spans="1:16" ht="12.75">
      <c r="A324" t="s">
        <v>50</v>
      </c>
      <c s="34" t="s">
        <v>588</v>
      </c>
      <c s="34" t="s">
        <v>589</v>
      </c>
      <c s="35" t="s">
        <v>5</v>
      </c>
      <c s="6" t="s">
        <v>590</v>
      </c>
      <c s="36" t="s">
        <v>110</v>
      </c>
      <c s="37">
        <v>1</v>
      </c>
      <c s="36">
        <v>0</v>
      </c>
      <c s="36">
        <f>ROUND(G324*H324,6)</f>
      </c>
      <c r="L324" s="38">
        <v>0</v>
      </c>
      <c s="32">
        <f>ROUND(ROUND(L324,2)*ROUND(G324,3),2)</f>
      </c>
      <c s="36" t="s">
        <v>55</v>
      </c>
      <c>
        <f>(M324*21)/100</f>
      </c>
      <c t="s">
        <v>28</v>
      </c>
    </row>
    <row r="325" spans="1:5" ht="12.75">
      <c r="A325" s="35" t="s">
        <v>56</v>
      </c>
      <c r="E325" s="39" t="s">
        <v>590</v>
      </c>
    </row>
    <row r="326" spans="1:5" ht="12.75">
      <c r="A326" s="35" t="s">
        <v>57</v>
      </c>
      <c r="E326" s="40" t="s">
        <v>58</v>
      </c>
    </row>
    <row r="327" spans="1:5" ht="63.75">
      <c r="A327" t="s">
        <v>59</v>
      </c>
      <c r="E327" s="39" t="s">
        <v>542</v>
      </c>
    </row>
    <row r="328" spans="1:16" ht="12.75">
      <c r="A328" t="s">
        <v>50</v>
      </c>
      <c s="34" t="s">
        <v>591</v>
      </c>
      <c s="34" t="s">
        <v>592</v>
      </c>
      <c s="35" t="s">
        <v>5</v>
      </c>
      <c s="6" t="s">
        <v>593</v>
      </c>
      <c s="36" t="s">
        <v>110</v>
      </c>
      <c s="37">
        <v>80</v>
      </c>
      <c s="36">
        <v>0</v>
      </c>
      <c s="36">
        <f>ROUND(G328*H328,6)</f>
      </c>
      <c r="L328" s="38">
        <v>0</v>
      </c>
      <c s="32">
        <f>ROUND(ROUND(L328,2)*ROUND(G328,3),2)</f>
      </c>
      <c s="36" t="s">
        <v>55</v>
      </c>
      <c>
        <f>(M328*21)/100</f>
      </c>
      <c t="s">
        <v>28</v>
      </c>
    </row>
    <row r="329" spans="1:5" ht="12.75">
      <c r="A329" s="35" t="s">
        <v>56</v>
      </c>
      <c r="E329" s="39" t="s">
        <v>593</v>
      </c>
    </row>
    <row r="330" spans="1:5" ht="12.75">
      <c r="A330" s="35" t="s">
        <v>57</v>
      </c>
      <c r="E330" s="40" t="s">
        <v>594</v>
      </c>
    </row>
    <row r="331" spans="1:5" ht="63.75">
      <c r="A331" t="s">
        <v>59</v>
      </c>
      <c r="E331" s="39" t="s">
        <v>542</v>
      </c>
    </row>
    <row r="332" spans="1:16" ht="12.75">
      <c r="A332" t="s">
        <v>50</v>
      </c>
      <c s="34" t="s">
        <v>595</v>
      </c>
      <c s="34" t="s">
        <v>596</v>
      </c>
      <c s="35" t="s">
        <v>5</v>
      </c>
      <c s="6" t="s">
        <v>597</v>
      </c>
      <c s="36" t="s">
        <v>110</v>
      </c>
      <c s="37">
        <v>1</v>
      </c>
      <c s="36">
        <v>0</v>
      </c>
      <c s="36">
        <f>ROUND(G332*H332,6)</f>
      </c>
      <c r="L332" s="38">
        <v>0</v>
      </c>
      <c s="32">
        <f>ROUND(ROUND(L332,2)*ROUND(G332,3),2)</f>
      </c>
      <c s="36" t="s">
        <v>55</v>
      </c>
      <c>
        <f>(M332*21)/100</f>
      </c>
      <c t="s">
        <v>28</v>
      </c>
    </row>
    <row r="333" spans="1:5" ht="12.75">
      <c r="A333" s="35" t="s">
        <v>56</v>
      </c>
      <c r="E333" s="39" t="s">
        <v>597</v>
      </c>
    </row>
    <row r="334" spans="1:5" ht="12.75">
      <c r="A334" s="35" t="s">
        <v>57</v>
      </c>
      <c r="E334" s="40" t="s">
        <v>58</v>
      </c>
    </row>
    <row r="335" spans="1:5" ht="63.75">
      <c r="A335" t="s">
        <v>59</v>
      </c>
      <c r="E335" s="39" t="s">
        <v>542</v>
      </c>
    </row>
    <row r="336" spans="1:16" ht="12.75">
      <c r="A336" t="s">
        <v>50</v>
      </c>
      <c s="34" t="s">
        <v>598</v>
      </c>
      <c s="34" t="s">
        <v>599</v>
      </c>
      <c s="35" t="s">
        <v>5</v>
      </c>
      <c s="6" t="s">
        <v>600</v>
      </c>
      <c s="36" t="s">
        <v>110</v>
      </c>
      <c s="37">
        <v>2</v>
      </c>
      <c s="36">
        <v>0</v>
      </c>
      <c s="36">
        <f>ROUND(G336*H336,6)</f>
      </c>
      <c r="L336" s="38">
        <v>0</v>
      </c>
      <c s="32">
        <f>ROUND(ROUND(L336,2)*ROUND(G336,3),2)</f>
      </c>
      <c s="36" t="s">
        <v>55</v>
      </c>
      <c>
        <f>(M336*21)/100</f>
      </c>
      <c t="s">
        <v>28</v>
      </c>
    </row>
    <row r="337" spans="1:5" ht="12.75">
      <c r="A337" s="35" t="s">
        <v>56</v>
      </c>
      <c r="E337" s="39" t="s">
        <v>600</v>
      </c>
    </row>
    <row r="338" spans="1:5" ht="12.75">
      <c r="A338" s="35" t="s">
        <v>57</v>
      </c>
      <c r="E338" s="40" t="s">
        <v>415</v>
      </c>
    </row>
    <row r="339" spans="1:5" ht="63.75">
      <c r="A339" t="s">
        <v>59</v>
      </c>
      <c r="E339" s="39" t="s">
        <v>542</v>
      </c>
    </row>
    <row r="340" spans="1:16" ht="12.75">
      <c r="A340" t="s">
        <v>50</v>
      </c>
      <c s="34" t="s">
        <v>601</v>
      </c>
      <c s="34" t="s">
        <v>602</v>
      </c>
      <c s="35" t="s">
        <v>5</v>
      </c>
      <c s="6" t="s">
        <v>603</v>
      </c>
      <c s="36" t="s">
        <v>110</v>
      </c>
      <c s="37">
        <v>2</v>
      </c>
      <c s="36">
        <v>0</v>
      </c>
      <c s="36">
        <f>ROUND(G340*H340,6)</f>
      </c>
      <c r="L340" s="38">
        <v>0</v>
      </c>
      <c s="32">
        <f>ROUND(ROUND(L340,2)*ROUND(G340,3),2)</f>
      </c>
      <c s="36" t="s">
        <v>55</v>
      </c>
      <c>
        <f>(M340*21)/100</f>
      </c>
      <c t="s">
        <v>28</v>
      </c>
    </row>
    <row r="341" spans="1:5" ht="12.75">
      <c r="A341" s="35" t="s">
        <v>56</v>
      </c>
      <c r="E341" s="39" t="s">
        <v>603</v>
      </c>
    </row>
    <row r="342" spans="1:5" ht="12.75">
      <c r="A342" s="35" t="s">
        <v>57</v>
      </c>
      <c r="E342" s="40" t="s">
        <v>415</v>
      </c>
    </row>
    <row r="343" spans="1:5" ht="293.25">
      <c r="A343" t="s">
        <v>59</v>
      </c>
      <c r="E343" s="39" t="s">
        <v>604</v>
      </c>
    </row>
    <row r="344" spans="1:16" ht="12.75">
      <c r="A344" t="s">
        <v>50</v>
      </c>
      <c s="34" t="s">
        <v>605</v>
      </c>
      <c s="34" t="s">
        <v>606</v>
      </c>
      <c s="35" t="s">
        <v>5</v>
      </c>
      <c s="6" t="s">
        <v>607</v>
      </c>
      <c s="36" t="s">
        <v>110</v>
      </c>
      <c s="37">
        <v>1</v>
      </c>
      <c s="36">
        <v>0</v>
      </c>
      <c s="36">
        <f>ROUND(G344*H344,6)</f>
      </c>
      <c r="L344" s="38">
        <v>0</v>
      </c>
      <c s="32">
        <f>ROUND(ROUND(L344,2)*ROUND(G344,3),2)</f>
      </c>
      <c s="36" t="s">
        <v>55</v>
      </c>
      <c>
        <f>(M344*21)/100</f>
      </c>
      <c t="s">
        <v>28</v>
      </c>
    </row>
    <row r="345" spans="1:5" ht="12.75">
      <c r="A345" s="35" t="s">
        <v>56</v>
      </c>
      <c r="E345" s="39" t="s">
        <v>607</v>
      </c>
    </row>
    <row r="346" spans="1:5" ht="12.75">
      <c r="A346" s="35" t="s">
        <v>57</v>
      </c>
      <c r="E346" s="40" t="s">
        <v>58</v>
      </c>
    </row>
    <row r="347" spans="1:5" ht="102">
      <c r="A347" t="s">
        <v>59</v>
      </c>
      <c r="E347" s="39" t="s">
        <v>608</v>
      </c>
    </row>
    <row r="348" spans="1:16" ht="12.75">
      <c r="A348" t="s">
        <v>50</v>
      </c>
      <c s="34" t="s">
        <v>609</v>
      </c>
      <c s="34" t="s">
        <v>610</v>
      </c>
      <c s="35" t="s">
        <v>5</v>
      </c>
      <c s="6" t="s">
        <v>611</v>
      </c>
      <c s="36" t="s">
        <v>110</v>
      </c>
      <c s="37">
        <v>4</v>
      </c>
      <c s="36">
        <v>0</v>
      </c>
      <c s="36">
        <f>ROUND(G348*H348,6)</f>
      </c>
      <c r="L348" s="38">
        <v>0</v>
      </c>
      <c s="32">
        <f>ROUND(ROUND(L348,2)*ROUND(G348,3),2)</f>
      </c>
      <c s="36" t="s">
        <v>55</v>
      </c>
      <c>
        <f>(M348*21)/100</f>
      </c>
      <c t="s">
        <v>28</v>
      </c>
    </row>
    <row r="349" spans="1:5" ht="12.75">
      <c r="A349" s="35" t="s">
        <v>56</v>
      </c>
      <c r="E349" s="39" t="s">
        <v>611</v>
      </c>
    </row>
    <row r="350" spans="1:5" ht="12.75">
      <c r="A350" s="35" t="s">
        <v>57</v>
      </c>
      <c r="E350" s="40" t="s">
        <v>209</v>
      </c>
    </row>
    <row r="351" spans="1:5" ht="63.75">
      <c r="A351" t="s">
        <v>59</v>
      </c>
      <c r="E351" s="39" t="s">
        <v>612</v>
      </c>
    </row>
    <row r="352" spans="1:16" ht="12.75">
      <c r="A352" t="s">
        <v>50</v>
      </c>
      <c s="34" t="s">
        <v>613</v>
      </c>
      <c s="34" t="s">
        <v>614</v>
      </c>
      <c s="35" t="s">
        <v>5</v>
      </c>
      <c s="6" t="s">
        <v>615</v>
      </c>
      <c s="36" t="s">
        <v>110</v>
      </c>
      <c s="37">
        <v>1</v>
      </c>
      <c s="36">
        <v>0</v>
      </c>
      <c s="36">
        <f>ROUND(G352*H352,6)</f>
      </c>
      <c r="L352" s="38">
        <v>0</v>
      </c>
      <c s="32">
        <f>ROUND(ROUND(L352,2)*ROUND(G352,3),2)</f>
      </c>
      <c s="36" t="s">
        <v>55</v>
      </c>
      <c>
        <f>(M352*21)/100</f>
      </c>
      <c t="s">
        <v>28</v>
      </c>
    </row>
    <row r="353" spans="1:5" ht="12.75">
      <c r="A353" s="35" t="s">
        <v>56</v>
      </c>
      <c r="E353" s="39" t="s">
        <v>615</v>
      </c>
    </row>
    <row r="354" spans="1:5" ht="12.75">
      <c r="A354" s="35" t="s">
        <v>57</v>
      </c>
      <c r="E354" s="40" t="s">
        <v>58</v>
      </c>
    </row>
    <row r="355" spans="1:5" ht="140.25">
      <c r="A355" t="s">
        <v>59</v>
      </c>
      <c r="E355" s="39" t="s">
        <v>616</v>
      </c>
    </row>
    <row r="356" spans="1:13" ht="12.75">
      <c r="A356" t="s">
        <v>47</v>
      </c>
      <c r="C356" s="31" t="s">
        <v>617</v>
      </c>
      <c r="E356" s="33" t="s">
        <v>618</v>
      </c>
      <c r="J356" s="32">
        <f>0</f>
      </c>
      <c s="32">
        <f>0</f>
      </c>
      <c s="32">
        <f>0+L357+L361+L365+L369+L373+L377+L381+L385+L389+L393+L397+L401+L405+L409+L413+L417+L421+L425+L429+L433+L437+L441+L445+L449+L453+L457+L461</f>
      </c>
      <c s="32">
        <f>0+M357+M361+M365+M369+M373+M377+M381+M385+M389+M393+M397+M401+M405+M409+M413+M417+M421+M425+M429+M433+M437+M441+M445+M449+M453+M457+M461</f>
      </c>
    </row>
    <row r="357" spans="1:16" ht="12.75">
      <c r="A357" t="s">
        <v>50</v>
      </c>
      <c s="34" t="s">
        <v>619</v>
      </c>
      <c s="34" t="s">
        <v>620</v>
      </c>
      <c s="35" t="s">
        <v>5</v>
      </c>
      <c s="6" t="s">
        <v>621</v>
      </c>
      <c s="36" t="s">
        <v>110</v>
      </c>
      <c s="37">
        <v>1</v>
      </c>
      <c s="36">
        <v>0</v>
      </c>
      <c s="36">
        <f>ROUND(G357*H357,6)</f>
      </c>
      <c r="L357" s="38">
        <v>0</v>
      </c>
      <c s="32">
        <f>ROUND(ROUND(L357,2)*ROUND(G357,3),2)</f>
      </c>
      <c s="36" t="s">
        <v>55</v>
      </c>
      <c>
        <f>(M357*21)/100</f>
      </c>
      <c t="s">
        <v>28</v>
      </c>
    </row>
    <row r="358" spans="1:5" ht="12.75">
      <c r="A358" s="35" t="s">
        <v>56</v>
      </c>
      <c r="E358" s="39" t="s">
        <v>621</v>
      </c>
    </row>
    <row r="359" spans="1:5" ht="12.75">
      <c r="A359" s="35" t="s">
        <v>57</v>
      </c>
      <c r="E359" s="40" t="s">
        <v>58</v>
      </c>
    </row>
    <row r="360" spans="1:5" ht="216.75">
      <c r="A360" t="s">
        <v>59</v>
      </c>
      <c r="E360" s="39" t="s">
        <v>622</v>
      </c>
    </row>
    <row r="361" spans="1:16" ht="12.75">
      <c r="A361" t="s">
        <v>50</v>
      </c>
      <c s="34" t="s">
        <v>623</v>
      </c>
      <c s="34" t="s">
        <v>624</v>
      </c>
      <c s="35" t="s">
        <v>5</v>
      </c>
      <c s="6" t="s">
        <v>541</v>
      </c>
      <c s="36" t="s">
        <v>110</v>
      </c>
      <c s="37">
        <v>1</v>
      </c>
      <c s="36">
        <v>0</v>
      </c>
      <c s="36">
        <f>ROUND(G361*H361,6)</f>
      </c>
      <c r="L361" s="38">
        <v>0</v>
      </c>
      <c s="32">
        <f>ROUND(ROUND(L361,2)*ROUND(G361,3),2)</f>
      </c>
      <c s="36" t="s">
        <v>55</v>
      </c>
      <c>
        <f>(M361*21)/100</f>
      </c>
      <c t="s">
        <v>28</v>
      </c>
    </row>
    <row r="362" spans="1:5" ht="12.75">
      <c r="A362" s="35" t="s">
        <v>56</v>
      </c>
      <c r="E362" s="39" t="s">
        <v>541</v>
      </c>
    </row>
    <row r="363" spans="1:5" ht="12.75">
      <c r="A363" s="35" t="s">
        <v>57</v>
      </c>
      <c r="E363" s="40" t="s">
        <v>58</v>
      </c>
    </row>
    <row r="364" spans="1:5" ht="102">
      <c r="A364" t="s">
        <v>59</v>
      </c>
      <c r="E364" s="39" t="s">
        <v>625</v>
      </c>
    </row>
    <row r="365" spans="1:16" ht="12.75">
      <c r="A365" t="s">
        <v>50</v>
      </c>
      <c s="34" t="s">
        <v>626</v>
      </c>
      <c s="34" t="s">
        <v>627</v>
      </c>
      <c s="35" t="s">
        <v>5</v>
      </c>
      <c s="6" t="s">
        <v>545</v>
      </c>
      <c s="36" t="s">
        <v>110</v>
      </c>
      <c s="37">
        <v>6</v>
      </c>
      <c s="36">
        <v>0</v>
      </c>
      <c s="36">
        <f>ROUND(G365*H365,6)</f>
      </c>
      <c r="L365" s="38">
        <v>0</v>
      </c>
      <c s="32">
        <f>ROUND(ROUND(L365,2)*ROUND(G365,3),2)</f>
      </c>
      <c s="36" t="s">
        <v>55</v>
      </c>
      <c>
        <f>(M365*21)/100</f>
      </c>
      <c t="s">
        <v>28</v>
      </c>
    </row>
    <row r="366" spans="1:5" ht="12.75">
      <c r="A366" s="35" t="s">
        <v>56</v>
      </c>
      <c r="E366" s="39" t="s">
        <v>545</v>
      </c>
    </row>
    <row r="367" spans="1:5" ht="12.75">
      <c r="A367" s="35" t="s">
        <v>57</v>
      </c>
      <c r="E367" s="40" t="s">
        <v>241</v>
      </c>
    </row>
    <row r="368" spans="1:5" ht="102">
      <c r="A368" t="s">
        <v>59</v>
      </c>
      <c r="E368" s="39" t="s">
        <v>625</v>
      </c>
    </row>
    <row r="369" spans="1:16" ht="12.75">
      <c r="A369" t="s">
        <v>50</v>
      </c>
      <c s="34" t="s">
        <v>628</v>
      </c>
      <c s="34" t="s">
        <v>629</v>
      </c>
      <c s="35" t="s">
        <v>5</v>
      </c>
      <c s="6" t="s">
        <v>630</v>
      </c>
      <c s="36" t="s">
        <v>110</v>
      </c>
      <c s="37">
        <v>3</v>
      </c>
      <c s="36">
        <v>0</v>
      </c>
      <c s="36">
        <f>ROUND(G369*H369,6)</f>
      </c>
      <c r="L369" s="38">
        <v>0</v>
      </c>
      <c s="32">
        <f>ROUND(ROUND(L369,2)*ROUND(G369,3),2)</f>
      </c>
      <c s="36" t="s">
        <v>55</v>
      </c>
      <c>
        <f>(M369*21)/100</f>
      </c>
      <c t="s">
        <v>28</v>
      </c>
    </row>
    <row r="370" spans="1:5" ht="12.75">
      <c r="A370" s="35" t="s">
        <v>56</v>
      </c>
      <c r="E370" s="39" t="s">
        <v>630</v>
      </c>
    </row>
    <row r="371" spans="1:5" ht="12.75">
      <c r="A371" s="35" t="s">
        <v>57</v>
      </c>
      <c r="E371" s="40" t="s">
        <v>248</v>
      </c>
    </row>
    <row r="372" spans="1:5" ht="102">
      <c r="A372" t="s">
        <v>59</v>
      </c>
      <c r="E372" s="39" t="s">
        <v>625</v>
      </c>
    </row>
    <row r="373" spans="1:16" ht="12.75">
      <c r="A373" t="s">
        <v>50</v>
      </c>
      <c s="34" t="s">
        <v>631</v>
      </c>
      <c s="34" t="s">
        <v>632</v>
      </c>
      <c s="35" t="s">
        <v>5</v>
      </c>
      <c s="6" t="s">
        <v>633</v>
      </c>
      <c s="36" t="s">
        <v>110</v>
      </c>
      <c s="37">
        <v>1</v>
      </c>
      <c s="36">
        <v>0</v>
      </c>
      <c s="36">
        <f>ROUND(G373*H373,6)</f>
      </c>
      <c r="L373" s="38">
        <v>0</v>
      </c>
      <c s="32">
        <f>ROUND(ROUND(L373,2)*ROUND(G373,3),2)</f>
      </c>
      <c s="36" t="s">
        <v>55</v>
      </c>
      <c>
        <f>(M373*21)/100</f>
      </c>
      <c t="s">
        <v>28</v>
      </c>
    </row>
    <row r="374" spans="1:5" ht="12.75">
      <c r="A374" s="35" t="s">
        <v>56</v>
      </c>
      <c r="E374" s="39" t="s">
        <v>633</v>
      </c>
    </row>
    <row r="375" spans="1:5" ht="12.75">
      <c r="A375" s="35" t="s">
        <v>57</v>
      </c>
      <c r="E375" s="40" t="s">
        <v>58</v>
      </c>
    </row>
    <row r="376" spans="1:5" ht="102">
      <c r="A376" t="s">
        <v>59</v>
      </c>
      <c r="E376" s="39" t="s">
        <v>625</v>
      </c>
    </row>
    <row r="377" spans="1:16" ht="12.75">
      <c r="A377" t="s">
        <v>50</v>
      </c>
      <c s="34" t="s">
        <v>634</v>
      </c>
      <c s="34" t="s">
        <v>635</v>
      </c>
      <c s="35" t="s">
        <v>5</v>
      </c>
      <c s="6" t="s">
        <v>554</v>
      </c>
      <c s="36" t="s">
        <v>110</v>
      </c>
      <c s="37">
        <v>2</v>
      </c>
      <c s="36">
        <v>0</v>
      </c>
      <c s="36">
        <f>ROUND(G377*H377,6)</f>
      </c>
      <c r="L377" s="38">
        <v>0</v>
      </c>
      <c s="32">
        <f>ROUND(ROUND(L377,2)*ROUND(G377,3),2)</f>
      </c>
      <c s="36" t="s">
        <v>55</v>
      </c>
      <c>
        <f>(M377*21)/100</f>
      </c>
      <c t="s">
        <v>28</v>
      </c>
    </row>
    <row r="378" spans="1:5" ht="12.75">
      <c r="A378" s="35" t="s">
        <v>56</v>
      </c>
      <c r="E378" s="39" t="s">
        <v>554</v>
      </c>
    </row>
    <row r="379" spans="1:5" ht="12.75">
      <c r="A379" s="35" t="s">
        <v>57</v>
      </c>
      <c r="E379" s="40" t="s">
        <v>415</v>
      </c>
    </row>
    <row r="380" spans="1:5" ht="102">
      <c r="A380" t="s">
        <v>59</v>
      </c>
      <c r="E380" s="39" t="s">
        <v>625</v>
      </c>
    </row>
    <row r="381" spans="1:16" ht="12.75">
      <c r="A381" t="s">
        <v>50</v>
      </c>
      <c s="34" t="s">
        <v>636</v>
      </c>
      <c s="34" t="s">
        <v>637</v>
      </c>
      <c s="35" t="s">
        <v>5</v>
      </c>
      <c s="6" t="s">
        <v>557</v>
      </c>
      <c s="36" t="s">
        <v>110</v>
      </c>
      <c s="37">
        <v>2</v>
      </c>
      <c s="36">
        <v>0</v>
      </c>
      <c s="36">
        <f>ROUND(G381*H381,6)</f>
      </c>
      <c r="L381" s="38">
        <v>0</v>
      </c>
      <c s="32">
        <f>ROUND(ROUND(L381,2)*ROUND(G381,3),2)</f>
      </c>
      <c s="36" t="s">
        <v>55</v>
      </c>
      <c>
        <f>(M381*21)/100</f>
      </c>
      <c t="s">
        <v>28</v>
      </c>
    </row>
    <row r="382" spans="1:5" ht="12.75">
      <c r="A382" s="35" t="s">
        <v>56</v>
      </c>
      <c r="E382" s="39" t="s">
        <v>557</v>
      </c>
    </row>
    <row r="383" spans="1:5" ht="12.75">
      <c r="A383" s="35" t="s">
        <v>57</v>
      </c>
      <c r="E383" s="40" t="s">
        <v>415</v>
      </c>
    </row>
    <row r="384" spans="1:5" ht="102">
      <c r="A384" t="s">
        <v>59</v>
      </c>
      <c r="E384" s="39" t="s">
        <v>625</v>
      </c>
    </row>
    <row r="385" spans="1:16" ht="12.75">
      <c r="A385" t="s">
        <v>50</v>
      </c>
      <c s="34" t="s">
        <v>638</v>
      </c>
      <c s="34" t="s">
        <v>639</v>
      </c>
      <c s="35" t="s">
        <v>5</v>
      </c>
      <c s="6" t="s">
        <v>560</v>
      </c>
      <c s="36" t="s">
        <v>110</v>
      </c>
      <c s="37">
        <v>2</v>
      </c>
      <c s="36">
        <v>0</v>
      </c>
      <c s="36">
        <f>ROUND(G385*H385,6)</f>
      </c>
      <c r="L385" s="38">
        <v>0</v>
      </c>
      <c s="32">
        <f>ROUND(ROUND(L385,2)*ROUND(G385,3),2)</f>
      </c>
      <c s="36" t="s">
        <v>55</v>
      </c>
      <c>
        <f>(M385*21)/100</f>
      </c>
      <c t="s">
        <v>28</v>
      </c>
    </row>
    <row r="386" spans="1:5" ht="12.75">
      <c r="A386" s="35" t="s">
        <v>56</v>
      </c>
      <c r="E386" s="39" t="s">
        <v>560</v>
      </c>
    </row>
    <row r="387" spans="1:5" ht="12.75">
      <c r="A387" s="35" t="s">
        <v>57</v>
      </c>
      <c r="E387" s="40" t="s">
        <v>415</v>
      </c>
    </row>
    <row r="388" spans="1:5" ht="102">
      <c r="A388" t="s">
        <v>59</v>
      </c>
      <c r="E388" s="39" t="s">
        <v>625</v>
      </c>
    </row>
    <row r="389" spans="1:16" ht="25.5">
      <c r="A389" t="s">
        <v>50</v>
      </c>
      <c s="34" t="s">
        <v>640</v>
      </c>
      <c s="34" t="s">
        <v>641</v>
      </c>
      <c s="35" t="s">
        <v>5</v>
      </c>
      <c s="6" t="s">
        <v>563</v>
      </c>
      <c s="36" t="s">
        <v>110</v>
      </c>
      <c s="37">
        <v>4</v>
      </c>
      <c s="36">
        <v>0</v>
      </c>
      <c s="36">
        <f>ROUND(G389*H389,6)</f>
      </c>
      <c r="L389" s="38">
        <v>0</v>
      </c>
      <c s="32">
        <f>ROUND(ROUND(L389,2)*ROUND(G389,3),2)</f>
      </c>
      <c s="36" t="s">
        <v>55</v>
      </c>
      <c>
        <f>(M389*21)/100</f>
      </c>
      <c t="s">
        <v>28</v>
      </c>
    </row>
    <row r="390" spans="1:5" ht="25.5">
      <c r="A390" s="35" t="s">
        <v>56</v>
      </c>
      <c r="E390" s="39" t="s">
        <v>563</v>
      </c>
    </row>
    <row r="391" spans="1:5" ht="12.75">
      <c r="A391" s="35" t="s">
        <v>57</v>
      </c>
      <c r="E391" s="40" t="s">
        <v>209</v>
      </c>
    </row>
    <row r="392" spans="1:5" ht="102">
      <c r="A392" t="s">
        <v>59</v>
      </c>
      <c r="E392" s="39" t="s">
        <v>625</v>
      </c>
    </row>
    <row r="393" spans="1:16" ht="12.75">
      <c r="A393" t="s">
        <v>50</v>
      </c>
      <c s="34" t="s">
        <v>642</v>
      </c>
      <c s="34" t="s">
        <v>643</v>
      </c>
      <c s="35" t="s">
        <v>5</v>
      </c>
      <c s="6" t="s">
        <v>566</v>
      </c>
      <c s="36" t="s">
        <v>110</v>
      </c>
      <c s="37">
        <v>6</v>
      </c>
      <c s="36">
        <v>0</v>
      </c>
      <c s="36">
        <f>ROUND(G393*H393,6)</f>
      </c>
      <c r="L393" s="38">
        <v>0</v>
      </c>
      <c s="32">
        <f>ROUND(ROUND(L393,2)*ROUND(G393,3),2)</f>
      </c>
      <c s="36" t="s">
        <v>55</v>
      </c>
      <c>
        <f>(M393*21)/100</f>
      </c>
      <c t="s">
        <v>28</v>
      </c>
    </row>
    <row r="394" spans="1:5" ht="12.75">
      <c r="A394" s="35" t="s">
        <v>56</v>
      </c>
      <c r="E394" s="39" t="s">
        <v>566</v>
      </c>
    </row>
    <row r="395" spans="1:5" ht="12.75">
      <c r="A395" s="35" t="s">
        <v>57</v>
      </c>
      <c r="E395" s="40" t="s">
        <v>241</v>
      </c>
    </row>
    <row r="396" spans="1:5" ht="102">
      <c r="A396" t="s">
        <v>59</v>
      </c>
      <c r="E396" s="39" t="s">
        <v>625</v>
      </c>
    </row>
    <row r="397" spans="1:16" ht="12.75">
      <c r="A397" t="s">
        <v>50</v>
      </c>
      <c s="34" t="s">
        <v>644</v>
      </c>
      <c s="34" t="s">
        <v>645</v>
      </c>
      <c s="35" t="s">
        <v>5</v>
      </c>
      <c s="6" t="s">
        <v>569</v>
      </c>
      <c s="36" t="s">
        <v>110</v>
      </c>
      <c s="37">
        <v>2</v>
      </c>
      <c s="36">
        <v>0</v>
      </c>
      <c s="36">
        <f>ROUND(G397*H397,6)</f>
      </c>
      <c r="L397" s="38">
        <v>0</v>
      </c>
      <c s="32">
        <f>ROUND(ROUND(L397,2)*ROUND(G397,3),2)</f>
      </c>
      <c s="36" t="s">
        <v>55</v>
      </c>
      <c>
        <f>(M397*21)/100</f>
      </c>
      <c t="s">
        <v>28</v>
      </c>
    </row>
    <row r="398" spans="1:5" ht="12.75">
      <c r="A398" s="35" t="s">
        <v>56</v>
      </c>
      <c r="E398" s="39" t="s">
        <v>569</v>
      </c>
    </row>
    <row r="399" spans="1:5" ht="12.75">
      <c r="A399" s="35" t="s">
        <v>57</v>
      </c>
      <c r="E399" s="40" t="s">
        <v>415</v>
      </c>
    </row>
    <row r="400" spans="1:5" ht="102">
      <c r="A400" t="s">
        <v>59</v>
      </c>
      <c r="E400" s="39" t="s">
        <v>625</v>
      </c>
    </row>
    <row r="401" spans="1:16" ht="12.75">
      <c r="A401" t="s">
        <v>50</v>
      </c>
      <c s="34" t="s">
        <v>646</v>
      </c>
      <c s="34" t="s">
        <v>647</v>
      </c>
      <c s="35" t="s">
        <v>5</v>
      </c>
      <c s="6" t="s">
        <v>572</v>
      </c>
      <c s="36" t="s">
        <v>110</v>
      </c>
      <c s="37">
        <v>40</v>
      </c>
      <c s="36">
        <v>0</v>
      </c>
      <c s="36">
        <f>ROUND(G401*H401,6)</f>
      </c>
      <c r="L401" s="38">
        <v>0</v>
      </c>
      <c s="32">
        <f>ROUND(ROUND(L401,2)*ROUND(G401,3),2)</f>
      </c>
      <c s="36" t="s">
        <v>55</v>
      </c>
      <c>
        <f>(M401*21)/100</f>
      </c>
      <c t="s">
        <v>28</v>
      </c>
    </row>
    <row r="402" spans="1:5" ht="12.75">
      <c r="A402" s="35" t="s">
        <v>56</v>
      </c>
      <c r="E402" s="39" t="s">
        <v>572</v>
      </c>
    </row>
    <row r="403" spans="1:5" ht="12.75">
      <c r="A403" s="35" t="s">
        <v>57</v>
      </c>
      <c r="E403" s="40" t="s">
        <v>166</v>
      </c>
    </row>
    <row r="404" spans="1:5" ht="102">
      <c r="A404" t="s">
        <v>59</v>
      </c>
      <c r="E404" s="39" t="s">
        <v>625</v>
      </c>
    </row>
    <row r="405" spans="1:16" ht="12.75">
      <c r="A405" t="s">
        <v>50</v>
      </c>
      <c s="34" t="s">
        <v>648</v>
      </c>
      <c s="34" t="s">
        <v>649</v>
      </c>
      <c s="35" t="s">
        <v>5</v>
      </c>
      <c s="6" t="s">
        <v>575</v>
      </c>
      <c s="36" t="s">
        <v>110</v>
      </c>
      <c s="37">
        <v>60</v>
      </c>
      <c s="36">
        <v>0</v>
      </c>
      <c s="36">
        <f>ROUND(G405*H405,6)</f>
      </c>
      <c r="L405" s="38">
        <v>0</v>
      </c>
      <c s="32">
        <f>ROUND(ROUND(L405,2)*ROUND(G405,3),2)</f>
      </c>
      <c s="36" t="s">
        <v>55</v>
      </c>
      <c>
        <f>(M405*21)/100</f>
      </c>
      <c t="s">
        <v>28</v>
      </c>
    </row>
    <row r="406" spans="1:5" ht="12.75">
      <c r="A406" s="35" t="s">
        <v>56</v>
      </c>
      <c r="E406" s="39" t="s">
        <v>575</v>
      </c>
    </row>
    <row r="407" spans="1:5" ht="12.75">
      <c r="A407" s="35" t="s">
        <v>57</v>
      </c>
      <c r="E407" s="40" t="s">
        <v>650</v>
      </c>
    </row>
    <row r="408" spans="1:5" ht="102">
      <c r="A408" t="s">
        <v>59</v>
      </c>
      <c r="E408" s="39" t="s">
        <v>625</v>
      </c>
    </row>
    <row r="409" spans="1:16" ht="12.75">
      <c r="A409" t="s">
        <v>50</v>
      </c>
      <c s="34" t="s">
        <v>651</v>
      </c>
      <c s="34" t="s">
        <v>652</v>
      </c>
      <c s="35" t="s">
        <v>5</v>
      </c>
      <c s="6" t="s">
        <v>578</v>
      </c>
      <c s="36" t="s">
        <v>110</v>
      </c>
      <c s="37">
        <v>6</v>
      </c>
      <c s="36">
        <v>0</v>
      </c>
      <c s="36">
        <f>ROUND(G409*H409,6)</f>
      </c>
      <c r="L409" s="38">
        <v>0</v>
      </c>
      <c s="32">
        <f>ROUND(ROUND(L409,2)*ROUND(G409,3),2)</f>
      </c>
      <c s="36" t="s">
        <v>55</v>
      </c>
      <c>
        <f>(M409*21)/100</f>
      </c>
      <c t="s">
        <v>28</v>
      </c>
    </row>
    <row r="410" spans="1:5" ht="12.75">
      <c r="A410" s="35" t="s">
        <v>56</v>
      </c>
      <c r="E410" s="39" t="s">
        <v>578</v>
      </c>
    </row>
    <row r="411" spans="1:5" ht="12.75">
      <c r="A411" s="35" t="s">
        <v>57</v>
      </c>
      <c r="E411" s="40" t="s">
        <v>241</v>
      </c>
    </row>
    <row r="412" spans="1:5" ht="102">
      <c r="A412" t="s">
        <v>59</v>
      </c>
      <c r="E412" s="39" t="s">
        <v>625</v>
      </c>
    </row>
    <row r="413" spans="1:16" ht="12.75">
      <c r="A413" t="s">
        <v>50</v>
      </c>
      <c s="34" t="s">
        <v>653</v>
      </c>
      <c s="34" t="s">
        <v>654</v>
      </c>
      <c s="35" t="s">
        <v>5</v>
      </c>
      <c s="6" t="s">
        <v>581</v>
      </c>
      <c s="36" t="s">
        <v>110</v>
      </c>
      <c s="37">
        <v>8</v>
      </c>
      <c s="36">
        <v>0</v>
      </c>
      <c s="36">
        <f>ROUND(G413*H413,6)</f>
      </c>
      <c r="L413" s="38">
        <v>0</v>
      </c>
      <c s="32">
        <f>ROUND(ROUND(L413,2)*ROUND(G413,3),2)</f>
      </c>
      <c s="36" t="s">
        <v>55</v>
      </c>
      <c>
        <f>(M413*21)/100</f>
      </c>
      <c t="s">
        <v>28</v>
      </c>
    </row>
    <row r="414" spans="1:5" ht="12.75">
      <c r="A414" s="35" t="s">
        <v>56</v>
      </c>
      <c r="E414" s="39" t="s">
        <v>581</v>
      </c>
    </row>
    <row r="415" spans="1:5" ht="12.75">
      <c r="A415" s="35" t="s">
        <v>57</v>
      </c>
      <c r="E415" s="40" t="s">
        <v>322</v>
      </c>
    </row>
    <row r="416" spans="1:5" ht="102">
      <c r="A416" t="s">
        <v>59</v>
      </c>
      <c r="E416" s="39" t="s">
        <v>625</v>
      </c>
    </row>
    <row r="417" spans="1:16" ht="12.75">
      <c r="A417" t="s">
        <v>50</v>
      </c>
      <c s="34" t="s">
        <v>655</v>
      </c>
      <c s="34" t="s">
        <v>656</v>
      </c>
      <c s="35" t="s">
        <v>5</v>
      </c>
      <c s="6" t="s">
        <v>584</v>
      </c>
      <c s="36" t="s">
        <v>110</v>
      </c>
      <c s="37">
        <v>1</v>
      </c>
      <c s="36">
        <v>0</v>
      </c>
      <c s="36">
        <f>ROUND(G417*H417,6)</f>
      </c>
      <c r="L417" s="38">
        <v>0</v>
      </c>
      <c s="32">
        <f>ROUND(ROUND(L417,2)*ROUND(G417,3),2)</f>
      </c>
      <c s="36" t="s">
        <v>55</v>
      </c>
      <c>
        <f>(M417*21)/100</f>
      </c>
      <c t="s">
        <v>28</v>
      </c>
    </row>
    <row r="418" spans="1:5" ht="12.75">
      <c r="A418" s="35" t="s">
        <v>56</v>
      </c>
      <c r="E418" s="39" t="s">
        <v>584</v>
      </c>
    </row>
    <row r="419" spans="1:5" ht="12.75">
      <c r="A419" s="35" t="s">
        <v>57</v>
      </c>
      <c r="E419" s="40" t="s">
        <v>58</v>
      </c>
    </row>
    <row r="420" spans="1:5" ht="102">
      <c r="A420" t="s">
        <v>59</v>
      </c>
      <c r="E420" s="39" t="s">
        <v>625</v>
      </c>
    </row>
    <row r="421" spans="1:16" ht="12.75">
      <c r="A421" t="s">
        <v>50</v>
      </c>
      <c s="34" t="s">
        <v>657</v>
      </c>
      <c s="34" t="s">
        <v>658</v>
      </c>
      <c s="35" t="s">
        <v>5</v>
      </c>
      <c s="6" t="s">
        <v>587</v>
      </c>
      <c s="36" t="s">
        <v>110</v>
      </c>
      <c s="37">
        <v>1</v>
      </c>
      <c s="36">
        <v>0</v>
      </c>
      <c s="36">
        <f>ROUND(G421*H421,6)</f>
      </c>
      <c r="L421" s="38">
        <v>0</v>
      </c>
      <c s="32">
        <f>ROUND(ROUND(L421,2)*ROUND(G421,3),2)</f>
      </c>
      <c s="36" t="s">
        <v>55</v>
      </c>
      <c>
        <f>(M421*21)/100</f>
      </c>
      <c t="s">
        <v>28</v>
      </c>
    </row>
    <row r="422" spans="1:5" ht="12.75">
      <c r="A422" s="35" t="s">
        <v>56</v>
      </c>
      <c r="E422" s="39" t="s">
        <v>587</v>
      </c>
    </row>
    <row r="423" spans="1:5" ht="12.75">
      <c r="A423" s="35" t="s">
        <v>57</v>
      </c>
      <c r="E423" s="40" t="s">
        <v>58</v>
      </c>
    </row>
    <row r="424" spans="1:5" ht="102">
      <c r="A424" t="s">
        <v>59</v>
      </c>
      <c r="E424" s="39" t="s">
        <v>625</v>
      </c>
    </row>
    <row r="425" spans="1:16" ht="12.75">
      <c r="A425" t="s">
        <v>50</v>
      </c>
      <c s="34" t="s">
        <v>659</v>
      </c>
      <c s="34" t="s">
        <v>660</v>
      </c>
      <c s="35" t="s">
        <v>5</v>
      </c>
      <c s="6" t="s">
        <v>590</v>
      </c>
      <c s="36" t="s">
        <v>110</v>
      </c>
      <c s="37">
        <v>1</v>
      </c>
      <c s="36">
        <v>0</v>
      </c>
      <c s="36">
        <f>ROUND(G425*H425,6)</f>
      </c>
      <c r="L425" s="38">
        <v>0</v>
      </c>
      <c s="32">
        <f>ROUND(ROUND(L425,2)*ROUND(G425,3),2)</f>
      </c>
      <c s="36" t="s">
        <v>55</v>
      </c>
      <c>
        <f>(M425*21)/100</f>
      </c>
      <c t="s">
        <v>28</v>
      </c>
    </row>
    <row r="426" spans="1:5" ht="12.75">
      <c r="A426" s="35" t="s">
        <v>56</v>
      </c>
      <c r="E426" s="39" t="s">
        <v>590</v>
      </c>
    </row>
    <row r="427" spans="1:5" ht="12.75">
      <c r="A427" s="35" t="s">
        <v>57</v>
      </c>
      <c r="E427" s="40" t="s">
        <v>58</v>
      </c>
    </row>
    <row r="428" spans="1:5" ht="102">
      <c r="A428" t="s">
        <v>59</v>
      </c>
      <c r="E428" s="39" t="s">
        <v>625</v>
      </c>
    </row>
    <row r="429" spans="1:16" ht="12.75">
      <c r="A429" t="s">
        <v>50</v>
      </c>
      <c s="34" t="s">
        <v>661</v>
      </c>
      <c s="34" t="s">
        <v>662</v>
      </c>
      <c s="35" t="s">
        <v>5</v>
      </c>
      <c s="6" t="s">
        <v>593</v>
      </c>
      <c s="36" t="s">
        <v>110</v>
      </c>
      <c s="37">
        <v>100</v>
      </c>
      <c s="36">
        <v>0</v>
      </c>
      <c s="36">
        <f>ROUND(G429*H429,6)</f>
      </c>
      <c r="L429" s="38">
        <v>0</v>
      </c>
      <c s="32">
        <f>ROUND(ROUND(L429,2)*ROUND(G429,3),2)</f>
      </c>
      <c s="36" t="s">
        <v>55</v>
      </c>
      <c>
        <f>(M429*21)/100</f>
      </c>
      <c t="s">
        <v>28</v>
      </c>
    </row>
    <row r="430" spans="1:5" ht="12.75">
      <c r="A430" s="35" t="s">
        <v>56</v>
      </c>
      <c r="E430" s="39" t="s">
        <v>593</v>
      </c>
    </row>
    <row r="431" spans="1:5" ht="12.75">
      <c r="A431" s="35" t="s">
        <v>57</v>
      </c>
      <c r="E431" s="40" t="s">
        <v>663</v>
      </c>
    </row>
    <row r="432" spans="1:5" ht="102">
      <c r="A432" t="s">
        <v>59</v>
      </c>
      <c r="E432" s="39" t="s">
        <v>625</v>
      </c>
    </row>
    <row r="433" spans="1:16" ht="12.75">
      <c r="A433" t="s">
        <v>50</v>
      </c>
      <c s="34" t="s">
        <v>664</v>
      </c>
      <c s="34" t="s">
        <v>665</v>
      </c>
      <c s="35" t="s">
        <v>5</v>
      </c>
      <c s="6" t="s">
        <v>597</v>
      </c>
      <c s="36" t="s">
        <v>110</v>
      </c>
      <c s="37">
        <v>1</v>
      </c>
      <c s="36">
        <v>0</v>
      </c>
      <c s="36">
        <f>ROUND(G433*H433,6)</f>
      </c>
      <c r="L433" s="38">
        <v>0</v>
      </c>
      <c s="32">
        <f>ROUND(ROUND(L433,2)*ROUND(G433,3),2)</f>
      </c>
      <c s="36" t="s">
        <v>55</v>
      </c>
      <c>
        <f>(M433*21)/100</f>
      </c>
      <c t="s">
        <v>28</v>
      </c>
    </row>
    <row r="434" spans="1:5" ht="12.75">
      <c r="A434" s="35" t="s">
        <v>56</v>
      </c>
      <c r="E434" s="39" t="s">
        <v>597</v>
      </c>
    </row>
    <row r="435" spans="1:5" ht="12.75">
      <c r="A435" s="35" t="s">
        <v>57</v>
      </c>
      <c r="E435" s="40" t="s">
        <v>58</v>
      </c>
    </row>
    <row r="436" spans="1:5" ht="102">
      <c r="A436" t="s">
        <v>59</v>
      </c>
      <c r="E436" s="39" t="s">
        <v>625</v>
      </c>
    </row>
    <row r="437" spans="1:16" ht="12.75">
      <c r="A437" t="s">
        <v>50</v>
      </c>
      <c s="34" t="s">
        <v>666</v>
      </c>
      <c s="34" t="s">
        <v>667</v>
      </c>
      <c s="35" t="s">
        <v>5</v>
      </c>
      <c s="6" t="s">
        <v>600</v>
      </c>
      <c s="36" t="s">
        <v>110</v>
      </c>
      <c s="37">
        <v>2</v>
      </c>
      <c s="36">
        <v>0</v>
      </c>
      <c s="36">
        <f>ROUND(G437*H437,6)</f>
      </c>
      <c r="L437" s="38">
        <v>0</v>
      </c>
      <c s="32">
        <f>ROUND(ROUND(L437,2)*ROUND(G437,3),2)</f>
      </c>
      <c s="36" t="s">
        <v>55</v>
      </c>
      <c>
        <f>(M437*21)/100</f>
      </c>
      <c t="s">
        <v>28</v>
      </c>
    </row>
    <row r="438" spans="1:5" ht="12.75">
      <c r="A438" s="35" t="s">
        <v>56</v>
      </c>
      <c r="E438" s="39" t="s">
        <v>600</v>
      </c>
    </row>
    <row r="439" spans="1:5" ht="12.75">
      <c r="A439" s="35" t="s">
        <v>57</v>
      </c>
      <c r="E439" s="40" t="s">
        <v>415</v>
      </c>
    </row>
    <row r="440" spans="1:5" ht="102">
      <c r="A440" t="s">
        <v>59</v>
      </c>
      <c r="E440" s="39" t="s">
        <v>625</v>
      </c>
    </row>
    <row r="441" spans="1:16" ht="12.75">
      <c r="A441" t="s">
        <v>50</v>
      </c>
      <c s="34" t="s">
        <v>668</v>
      </c>
      <c s="34" t="s">
        <v>669</v>
      </c>
      <c s="35" t="s">
        <v>5</v>
      </c>
      <c s="6" t="s">
        <v>603</v>
      </c>
      <c s="36" t="s">
        <v>110</v>
      </c>
      <c s="37">
        <v>2</v>
      </c>
      <c s="36">
        <v>0</v>
      </c>
      <c s="36">
        <f>ROUND(G441*H441,6)</f>
      </c>
      <c r="L441" s="38">
        <v>0</v>
      </c>
      <c s="32">
        <f>ROUND(ROUND(L441,2)*ROUND(G441,3),2)</f>
      </c>
      <c s="36" t="s">
        <v>55</v>
      </c>
      <c>
        <f>(M441*21)/100</f>
      </c>
      <c t="s">
        <v>28</v>
      </c>
    </row>
    <row r="442" spans="1:5" ht="12.75">
      <c r="A442" s="35" t="s">
        <v>56</v>
      </c>
      <c r="E442" s="39" t="s">
        <v>603</v>
      </c>
    </row>
    <row r="443" spans="1:5" ht="12.75">
      <c r="A443" s="35" t="s">
        <v>57</v>
      </c>
      <c r="E443" s="40" t="s">
        <v>415</v>
      </c>
    </row>
    <row r="444" spans="1:5" ht="293.25">
      <c r="A444" t="s">
        <v>59</v>
      </c>
      <c r="E444" s="39" t="s">
        <v>670</v>
      </c>
    </row>
    <row r="445" spans="1:16" ht="12.75">
      <c r="A445" t="s">
        <v>50</v>
      </c>
      <c s="34" t="s">
        <v>671</v>
      </c>
      <c s="34" t="s">
        <v>672</v>
      </c>
      <c s="35" t="s">
        <v>5</v>
      </c>
      <c s="6" t="s">
        <v>673</v>
      </c>
      <c s="36" t="s">
        <v>110</v>
      </c>
      <c s="37">
        <v>1</v>
      </c>
      <c s="36">
        <v>0</v>
      </c>
      <c s="36">
        <f>ROUND(G445*H445,6)</f>
      </c>
      <c r="L445" s="38">
        <v>0</v>
      </c>
      <c s="32">
        <f>ROUND(ROUND(L445,2)*ROUND(G445,3),2)</f>
      </c>
      <c s="36" t="s">
        <v>55</v>
      </c>
      <c>
        <f>(M445*21)/100</f>
      </c>
      <c t="s">
        <v>28</v>
      </c>
    </row>
    <row r="446" spans="1:5" ht="12.75">
      <c r="A446" s="35" t="s">
        <v>56</v>
      </c>
      <c r="E446" s="39" t="s">
        <v>673</v>
      </c>
    </row>
    <row r="447" spans="1:5" ht="12.75">
      <c r="A447" s="35" t="s">
        <v>57</v>
      </c>
      <c r="E447" s="40" t="s">
        <v>58</v>
      </c>
    </row>
    <row r="448" spans="1:5" ht="63.75">
      <c r="A448" t="s">
        <v>59</v>
      </c>
      <c r="E448" s="39" t="s">
        <v>674</v>
      </c>
    </row>
    <row r="449" spans="1:16" ht="12.75">
      <c r="A449" t="s">
        <v>50</v>
      </c>
      <c s="34" t="s">
        <v>675</v>
      </c>
      <c s="34" t="s">
        <v>676</v>
      </c>
      <c s="35" t="s">
        <v>5</v>
      </c>
      <c s="6" t="s">
        <v>607</v>
      </c>
      <c s="36" t="s">
        <v>110</v>
      </c>
      <c s="37">
        <v>1</v>
      </c>
      <c s="36">
        <v>0</v>
      </c>
      <c s="36">
        <f>ROUND(G449*H449,6)</f>
      </c>
      <c r="L449" s="38">
        <v>0</v>
      </c>
      <c s="32">
        <f>ROUND(ROUND(L449,2)*ROUND(G449,3),2)</f>
      </c>
      <c s="36" t="s">
        <v>55</v>
      </c>
      <c>
        <f>(M449*21)/100</f>
      </c>
      <c t="s">
        <v>28</v>
      </c>
    </row>
    <row r="450" spans="1:5" ht="12.75">
      <c r="A450" s="35" t="s">
        <v>56</v>
      </c>
      <c r="E450" s="39" t="s">
        <v>607</v>
      </c>
    </row>
    <row r="451" spans="1:5" ht="12.75">
      <c r="A451" s="35" t="s">
        <v>57</v>
      </c>
      <c r="E451" s="40" t="s">
        <v>58</v>
      </c>
    </row>
    <row r="452" spans="1:5" ht="102">
      <c r="A452" t="s">
        <v>59</v>
      </c>
      <c r="E452" s="39" t="s">
        <v>677</v>
      </c>
    </row>
    <row r="453" spans="1:16" ht="12.75">
      <c r="A453" t="s">
        <v>50</v>
      </c>
      <c s="34" t="s">
        <v>678</v>
      </c>
      <c s="34" t="s">
        <v>679</v>
      </c>
      <c s="35" t="s">
        <v>5</v>
      </c>
      <c s="6" t="s">
        <v>611</v>
      </c>
      <c s="36" t="s">
        <v>110</v>
      </c>
      <c s="37">
        <v>1</v>
      </c>
      <c s="36">
        <v>0</v>
      </c>
      <c s="36">
        <f>ROUND(G453*H453,6)</f>
      </c>
      <c r="L453" s="38">
        <v>0</v>
      </c>
      <c s="32">
        <f>ROUND(ROUND(L453,2)*ROUND(G453,3),2)</f>
      </c>
      <c s="36" t="s">
        <v>55</v>
      </c>
      <c>
        <f>(M453*21)/100</f>
      </c>
      <c t="s">
        <v>28</v>
      </c>
    </row>
    <row r="454" spans="1:5" ht="12.75">
      <c r="A454" s="35" t="s">
        <v>56</v>
      </c>
      <c r="E454" s="39" t="s">
        <v>611</v>
      </c>
    </row>
    <row r="455" spans="1:5" ht="12.75">
      <c r="A455" s="35" t="s">
        <v>57</v>
      </c>
      <c r="E455" s="40" t="s">
        <v>58</v>
      </c>
    </row>
    <row r="456" spans="1:5" ht="63.75">
      <c r="A456" t="s">
        <v>59</v>
      </c>
      <c r="E456" s="39" t="s">
        <v>680</v>
      </c>
    </row>
    <row r="457" spans="1:16" ht="12.75">
      <c r="A457" t="s">
        <v>50</v>
      </c>
      <c s="34" t="s">
        <v>681</v>
      </c>
      <c s="34" t="s">
        <v>682</v>
      </c>
      <c s="35" t="s">
        <v>5</v>
      </c>
      <c s="6" t="s">
        <v>683</v>
      </c>
      <c s="36" t="s">
        <v>110</v>
      </c>
      <c s="37">
        <v>1</v>
      </c>
      <c s="36">
        <v>0</v>
      </c>
      <c s="36">
        <f>ROUND(G457*H457,6)</f>
      </c>
      <c r="L457" s="38">
        <v>0</v>
      </c>
      <c s="32">
        <f>ROUND(ROUND(L457,2)*ROUND(G457,3),2)</f>
      </c>
      <c s="36" t="s">
        <v>55</v>
      </c>
      <c>
        <f>(M457*21)/100</f>
      </c>
      <c t="s">
        <v>28</v>
      </c>
    </row>
    <row r="458" spans="1:5" ht="12.75">
      <c r="A458" s="35" t="s">
        <v>56</v>
      </c>
      <c r="E458" s="39" t="s">
        <v>683</v>
      </c>
    </row>
    <row r="459" spans="1:5" ht="12.75">
      <c r="A459" s="35" t="s">
        <v>57</v>
      </c>
      <c r="E459" s="40" t="s">
        <v>58</v>
      </c>
    </row>
    <row r="460" spans="1:5" ht="63.75">
      <c r="A460" t="s">
        <v>59</v>
      </c>
      <c r="E460" s="39" t="s">
        <v>680</v>
      </c>
    </row>
    <row r="461" spans="1:16" ht="12.75">
      <c r="A461" t="s">
        <v>50</v>
      </c>
      <c s="34" t="s">
        <v>684</v>
      </c>
      <c s="34" t="s">
        <v>685</v>
      </c>
      <c s="35" t="s">
        <v>5</v>
      </c>
      <c s="6" t="s">
        <v>615</v>
      </c>
      <c s="36" t="s">
        <v>110</v>
      </c>
      <c s="37">
        <v>1</v>
      </c>
      <c s="36">
        <v>0</v>
      </c>
      <c s="36">
        <f>ROUND(G461*H461,6)</f>
      </c>
      <c r="L461" s="38">
        <v>0</v>
      </c>
      <c s="32">
        <f>ROUND(ROUND(L461,2)*ROUND(G461,3),2)</f>
      </c>
      <c s="36" t="s">
        <v>55</v>
      </c>
      <c>
        <f>(M461*21)/100</f>
      </c>
      <c t="s">
        <v>28</v>
      </c>
    </row>
    <row r="462" spans="1:5" ht="12.75">
      <c r="A462" s="35" t="s">
        <v>56</v>
      </c>
      <c r="E462" s="39" t="s">
        <v>615</v>
      </c>
    </row>
    <row r="463" spans="1:5" ht="12.75">
      <c r="A463" s="35" t="s">
        <v>57</v>
      </c>
      <c r="E463" s="40" t="s">
        <v>58</v>
      </c>
    </row>
    <row r="464" spans="1:5" ht="140.25">
      <c r="A464" t="s">
        <v>59</v>
      </c>
      <c r="E464" s="39" t="s">
        <v>686</v>
      </c>
    </row>
    <row r="465" spans="1:13" ht="12.75">
      <c r="A465" t="s">
        <v>47</v>
      </c>
      <c r="C465" s="31" t="s">
        <v>687</v>
      </c>
      <c r="E465" s="33" t="s">
        <v>688</v>
      </c>
      <c r="J465" s="32">
        <f>0</f>
      </c>
      <c s="32">
        <f>0</f>
      </c>
      <c s="32">
        <f>0+L466+L470+L474+L478+L482+L486+L490+L494+L498+L502</f>
      </c>
      <c s="32">
        <f>0+M466+M470+M474+M478+M482+M486+M490+M494+M498+M502</f>
      </c>
    </row>
    <row r="466" spans="1:16" ht="25.5">
      <c r="A466" t="s">
        <v>50</v>
      </c>
      <c s="34" t="s">
        <v>689</v>
      </c>
      <c s="34" t="s">
        <v>690</v>
      </c>
      <c s="35" t="s">
        <v>5</v>
      </c>
      <c s="6" t="s">
        <v>691</v>
      </c>
      <c s="36" t="s">
        <v>110</v>
      </c>
      <c s="37">
        <v>1</v>
      </c>
      <c s="36">
        <v>0</v>
      </c>
      <c s="36">
        <f>ROUND(G466*H466,6)</f>
      </c>
      <c r="L466" s="38">
        <v>0</v>
      </c>
      <c s="32">
        <f>ROUND(ROUND(L466,2)*ROUND(G466,3),2)</f>
      </c>
      <c s="36" t="s">
        <v>55</v>
      </c>
      <c>
        <f>(M466*21)/100</f>
      </c>
      <c t="s">
        <v>28</v>
      </c>
    </row>
    <row r="467" spans="1:5" ht="25.5">
      <c r="A467" s="35" t="s">
        <v>56</v>
      </c>
      <c r="E467" s="39" t="s">
        <v>691</v>
      </c>
    </row>
    <row r="468" spans="1:5" ht="12.75">
      <c r="A468" s="35" t="s">
        <v>57</v>
      </c>
      <c r="E468" s="40" t="s">
        <v>58</v>
      </c>
    </row>
    <row r="469" spans="1:5" ht="178.5">
      <c r="A469" t="s">
        <v>59</v>
      </c>
      <c r="E469" s="39" t="s">
        <v>692</v>
      </c>
    </row>
    <row r="470" spans="1:16" ht="12.75">
      <c r="A470" t="s">
        <v>50</v>
      </c>
      <c s="34" t="s">
        <v>693</v>
      </c>
      <c s="34" t="s">
        <v>694</v>
      </c>
      <c s="35" t="s">
        <v>5</v>
      </c>
      <c s="6" t="s">
        <v>545</v>
      </c>
      <c s="36" t="s">
        <v>110</v>
      </c>
      <c s="37">
        <v>2</v>
      </c>
      <c s="36">
        <v>0</v>
      </c>
      <c s="36">
        <f>ROUND(G470*H470,6)</f>
      </c>
      <c r="L470" s="38">
        <v>0</v>
      </c>
      <c s="32">
        <f>ROUND(ROUND(L470,2)*ROUND(G470,3),2)</f>
      </c>
      <c s="36" t="s">
        <v>55</v>
      </c>
      <c>
        <f>(M470*21)/100</f>
      </c>
      <c t="s">
        <v>28</v>
      </c>
    </row>
    <row r="471" spans="1:5" ht="12.75">
      <c r="A471" s="35" t="s">
        <v>56</v>
      </c>
      <c r="E471" s="39" t="s">
        <v>545</v>
      </c>
    </row>
    <row r="472" spans="1:5" ht="12.75">
      <c r="A472" s="35" t="s">
        <v>57</v>
      </c>
      <c r="E472" s="40" t="s">
        <v>415</v>
      </c>
    </row>
    <row r="473" spans="1:5" ht="102">
      <c r="A473" t="s">
        <v>59</v>
      </c>
      <c r="E473" s="39" t="s">
        <v>695</v>
      </c>
    </row>
    <row r="474" spans="1:16" ht="12.75">
      <c r="A474" t="s">
        <v>50</v>
      </c>
      <c s="34" t="s">
        <v>696</v>
      </c>
      <c s="34" t="s">
        <v>697</v>
      </c>
      <c s="35" t="s">
        <v>5</v>
      </c>
      <c s="6" t="s">
        <v>630</v>
      </c>
      <c s="36" t="s">
        <v>110</v>
      </c>
      <c s="37">
        <v>1</v>
      </c>
      <c s="36">
        <v>0</v>
      </c>
      <c s="36">
        <f>ROUND(G474*H474,6)</f>
      </c>
      <c r="L474" s="38">
        <v>0</v>
      </c>
      <c s="32">
        <f>ROUND(ROUND(L474,2)*ROUND(G474,3),2)</f>
      </c>
      <c s="36" t="s">
        <v>55</v>
      </c>
      <c>
        <f>(M474*21)/100</f>
      </c>
      <c t="s">
        <v>28</v>
      </c>
    </row>
    <row r="475" spans="1:5" ht="12.75">
      <c r="A475" s="35" t="s">
        <v>56</v>
      </c>
      <c r="E475" s="39" t="s">
        <v>630</v>
      </c>
    </row>
    <row r="476" spans="1:5" ht="12.75">
      <c r="A476" s="35" t="s">
        <v>57</v>
      </c>
      <c r="E476" s="40" t="s">
        <v>58</v>
      </c>
    </row>
    <row r="477" spans="1:5" ht="102">
      <c r="A477" t="s">
        <v>59</v>
      </c>
      <c r="E477" s="39" t="s">
        <v>695</v>
      </c>
    </row>
    <row r="478" spans="1:16" ht="12.75">
      <c r="A478" t="s">
        <v>50</v>
      </c>
      <c s="34" t="s">
        <v>698</v>
      </c>
      <c s="34" t="s">
        <v>699</v>
      </c>
      <c s="35" t="s">
        <v>5</v>
      </c>
      <c s="6" t="s">
        <v>554</v>
      </c>
      <c s="36" t="s">
        <v>110</v>
      </c>
      <c s="37">
        <v>1</v>
      </c>
      <c s="36">
        <v>0</v>
      </c>
      <c s="36">
        <f>ROUND(G478*H478,6)</f>
      </c>
      <c r="L478" s="38">
        <v>0</v>
      </c>
      <c s="32">
        <f>ROUND(ROUND(L478,2)*ROUND(G478,3),2)</f>
      </c>
      <c s="36" t="s">
        <v>55</v>
      </c>
      <c>
        <f>(M478*21)/100</f>
      </c>
      <c t="s">
        <v>28</v>
      </c>
    </row>
    <row r="479" spans="1:5" ht="12.75">
      <c r="A479" s="35" t="s">
        <v>56</v>
      </c>
      <c r="E479" s="39" t="s">
        <v>554</v>
      </c>
    </row>
    <row r="480" spans="1:5" ht="12.75">
      <c r="A480" s="35" t="s">
        <v>57</v>
      </c>
      <c r="E480" s="40" t="s">
        <v>58</v>
      </c>
    </row>
    <row r="481" spans="1:5" ht="102">
      <c r="A481" t="s">
        <v>59</v>
      </c>
      <c r="E481" s="39" t="s">
        <v>625</v>
      </c>
    </row>
    <row r="482" spans="1:16" ht="12.75">
      <c r="A482" t="s">
        <v>50</v>
      </c>
      <c s="34" t="s">
        <v>700</v>
      </c>
      <c s="34" t="s">
        <v>701</v>
      </c>
      <c s="35" t="s">
        <v>5</v>
      </c>
      <c s="6" t="s">
        <v>557</v>
      </c>
      <c s="36" t="s">
        <v>110</v>
      </c>
      <c s="37">
        <v>1</v>
      </c>
      <c s="36">
        <v>0</v>
      </c>
      <c s="36">
        <f>ROUND(G482*H482,6)</f>
      </c>
      <c r="L482" s="38">
        <v>0</v>
      </c>
      <c s="32">
        <f>ROUND(ROUND(L482,2)*ROUND(G482,3),2)</f>
      </c>
      <c s="36" t="s">
        <v>55</v>
      </c>
      <c>
        <f>(M482*21)/100</f>
      </c>
      <c t="s">
        <v>28</v>
      </c>
    </row>
    <row r="483" spans="1:5" ht="12.75">
      <c r="A483" s="35" t="s">
        <v>56</v>
      </c>
      <c r="E483" s="39" t="s">
        <v>557</v>
      </c>
    </row>
    <row r="484" spans="1:5" ht="12.75">
      <c r="A484" s="35" t="s">
        <v>57</v>
      </c>
      <c r="E484" s="40" t="s">
        <v>58</v>
      </c>
    </row>
    <row r="485" spans="1:5" ht="102">
      <c r="A485" t="s">
        <v>59</v>
      </c>
      <c r="E485" s="39" t="s">
        <v>625</v>
      </c>
    </row>
    <row r="486" spans="1:16" ht="12.75">
      <c r="A486" t="s">
        <v>50</v>
      </c>
      <c s="34" t="s">
        <v>702</v>
      </c>
      <c s="34" t="s">
        <v>703</v>
      </c>
      <c s="35" t="s">
        <v>5</v>
      </c>
      <c s="6" t="s">
        <v>560</v>
      </c>
      <c s="36" t="s">
        <v>110</v>
      </c>
      <c s="37">
        <v>1</v>
      </c>
      <c s="36">
        <v>0</v>
      </c>
      <c s="36">
        <f>ROUND(G486*H486,6)</f>
      </c>
      <c r="L486" s="38">
        <v>0</v>
      </c>
      <c s="32">
        <f>ROUND(ROUND(L486,2)*ROUND(G486,3),2)</f>
      </c>
      <c s="36" t="s">
        <v>55</v>
      </c>
      <c>
        <f>(M486*21)/100</f>
      </c>
      <c t="s">
        <v>28</v>
      </c>
    </row>
    <row r="487" spans="1:5" ht="12.75">
      <c r="A487" s="35" t="s">
        <v>56</v>
      </c>
      <c r="E487" s="39" t="s">
        <v>560</v>
      </c>
    </row>
    <row r="488" spans="1:5" ht="12.75">
      <c r="A488" s="35" t="s">
        <v>57</v>
      </c>
      <c r="E488" s="40" t="s">
        <v>58</v>
      </c>
    </row>
    <row r="489" spans="1:5" ht="102">
      <c r="A489" t="s">
        <v>59</v>
      </c>
      <c r="E489" s="39" t="s">
        <v>625</v>
      </c>
    </row>
    <row r="490" spans="1:16" ht="12.75">
      <c r="A490" t="s">
        <v>50</v>
      </c>
      <c s="34" t="s">
        <v>704</v>
      </c>
      <c s="34" t="s">
        <v>705</v>
      </c>
      <c s="35" t="s">
        <v>5</v>
      </c>
      <c s="6" t="s">
        <v>560</v>
      </c>
      <c s="36" t="s">
        <v>110</v>
      </c>
      <c s="37">
        <v>1</v>
      </c>
      <c s="36">
        <v>0</v>
      </c>
      <c s="36">
        <f>ROUND(G490*H490,6)</f>
      </c>
      <c r="L490" s="38">
        <v>0</v>
      </c>
      <c s="32">
        <f>ROUND(ROUND(L490,2)*ROUND(G490,3),2)</f>
      </c>
      <c s="36" t="s">
        <v>55</v>
      </c>
      <c>
        <f>(M490*21)/100</f>
      </c>
      <c t="s">
        <v>28</v>
      </c>
    </row>
    <row r="491" spans="1:5" ht="12.75">
      <c r="A491" s="35" t="s">
        <v>56</v>
      </c>
      <c r="E491" s="39" t="s">
        <v>560</v>
      </c>
    </row>
    <row r="492" spans="1:5" ht="12.75">
      <c r="A492" s="35" t="s">
        <v>57</v>
      </c>
      <c r="E492" s="40" t="s">
        <v>58</v>
      </c>
    </row>
    <row r="493" spans="1:5" ht="102">
      <c r="A493" t="s">
        <v>59</v>
      </c>
      <c r="E493" s="39" t="s">
        <v>625</v>
      </c>
    </row>
    <row r="494" spans="1:16" ht="12.75">
      <c r="A494" t="s">
        <v>50</v>
      </c>
      <c s="34" t="s">
        <v>706</v>
      </c>
      <c s="34" t="s">
        <v>707</v>
      </c>
      <c s="35" t="s">
        <v>5</v>
      </c>
      <c s="6" t="s">
        <v>587</v>
      </c>
      <c s="36" t="s">
        <v>110</v>
      </c>
      <c s="37">
        <v>1</v>
      </c>
      <c s="36">
        <v>0</v>
      </c>
      <c s="36">
        <f>ROUND(G494*H494,6)</f>
      </c>
      <c r="L494" s="38">
        <v>0</v>
      </c>
      <c s="32">
        <f>ROUND(ROUND(L494,2)*ROUND(G494,3),2)</f>
      </c>
      <c s="36" t="s">
        <v>55</v>
      </c>
      <c>
        <f>(M494*21)/100</f>
      </c>
      <c t="s">
        <v>28</v>
      </c>
    </row>
    <row r="495" spans="1:5" ht="12.75">
      <c r="A495" s="35" t="s">
        <v>56</v>
      </c>
      <c r="E495" s="39" t="s">
        <v>587</v>
      </c>
    </row>
    <row r="496" spans="1:5" ht="12.75">
      <c r="A496" s="35" t="s">
        <v>57</v>
      </c>
      <c r="E496" s="40" t="s">
        <v>58</v>
      </c>
    </row>
    <row r="497" spans="1:5" ht="102">
      <c r="A497" t="s">
        <v>59</v>
      </c>
      <c r="E497" s="39" t="s">
        <v>625</v>
      </c>
    </row>
    <row r="498" spans="1:16" ht="12.75">
      <c r="A498" t="s">
        <v>50</v>
      </c>
      <c s="34" t="s">
        <v>708</v>
      </c>
      <c s="34" t="s">
        <v>709</v>
      </c>
      <c s="35" t="s">
        <v>5</v>
      </c>
      <c s="6" t="s">
        <v>590</v>
      </c>
      <c s="36" t="s">
        <v>110</v>
      </c>
      <c s="37">
        <v>1</v>
      </c>
      <c s="36">
        <v>0</v>
      </c>
      <c s="36">
        <f>ROUND(G498*H498,6)</f>
      </c>
      <c r="L498" s="38">
        <v>0</v>
      </c>
      <c s="32">
        <f>ROUND(ROUND(L498,2)*ROUND(G498,3),2)</f>
      </c>
      <c s="36" t="s">
        <v>55</v>
      </c>
      <c>
        <f>(M498*21)/100</f>
      </c>
      <c t="s">
        <v>28</v>
      </c>
    </row>
    <row r="499" spans="1:5" ht="12.75">
      <c r="A499" s="35" t="s">
        <v>56</v>
      </c>
      <c r="E499" s="39" t="s">
        <v>590</v>
      </c>
    </row>
    <row r="500" spans="1:5" ht="12.75">
      <c r="A500" s="35" t="s">
        <v>57</v>
      </c>
      <c r="E500" s="40" t="s">
        <v>58</v>
      </c>
    </row>
    <row r="501" spans="1:5" ht="102">
      <c r="A501" t="s">
        <v>59</v>
      </c>
      <c r="E501" s="39" t="s">
        <v>625</v>
      </c>
    </row>
    <row r="502" spans="1:16" ht="12.75">
      <c r="A502" t="s">
        <v>50</v>
      </c>
      <c s="34" t="s">
        <v>710</v>
      </c>
      <c s="34" t="s">
        <v>711</v>
      </c>
      <c s="35" t="s">
        <v>5</v>
      </c>
      <c s="6" t="s">
        <v>615</v>
      </c>
      <c s="36" t="s">
        <v>110</v>
      </c>
      <c s="37">
        <v>1</v>
      </c>
      <c s="36">
        <v>0</v>
      </c>
      <c s="36">
        <f>ROUND(G502*H502,6)</f>
      </c>
      <c r="L502" s="38">
        <v>0</v>
      </c>
      <c s="32">
        <f>ROUND(ROUND(L502,2)*ROUND(G502,3),2)</f>
      </c>
      <c s="36" t="s">
        <v>55</v>
      </c>
      <c>
        <f>(M502*21)/100</f>
      </c>
      <c t="s">
        <v>28</v>
      </c>
    </row>
    <row r="503" spans="1:5" ht="12.75">
      <c r="A503" s="35" t="s">
        <v>56</v>
      </c>
      <c r="E503" s="39" t="s">
        <v>615</v>
      </c>
    </row>
    <row r="504" spans="1:5" ht="12.75">
      <c r="A504" s="35" t="s">
        <v>57</v>
      </c>
      <c r="E504" s="40" t="s">
        <v>58</v>
      </c>
    </row>
    <row r="505" spans="1:5" ht="102">
      <c r="A505" t="s">
        <v>59</v>
      </c>
      <c r="E505" s="39" t="s">
        <v>712</v>
      </c>
    </row>
    <row r="506" spans="1:13" ht="12.75">
      <c r="A506" t="s">
        <v>47</v>
      </c>
      <c r="C506" s="31" t="s">
        <v>713</v>
      </c>
      <c r="E506" s="33" t="s">
        <v>714</v>
      </c>
      <c r="J506" s="32">
        <f>0</f>
      </c>
      <c s="32">
        <f>0</f>
      </c>
      <c s="32">
        <f>0+L507+L511+L515</f>
      </c>
      <c s="32">
        <f>0+M507+M511+M515</f>
      </c>
    </row>
    <row r="507" spans="1:16" ht="25.5">
      <c r="A507" t="s">
        <v>50</v>
      </c>
      <c s="34" t="s">
        <v>715</v>
      </c>
      <c s="34" t="s">
        <v>716</v>
      </c>
      <c s="35" t="s">
        <v>5</v>
      </c>
      <c s="6" t="s">
        <v>717</v>
      </c>
      <c s="36" t="s">
        <v>110</v>
      </c>
      <c s="37">
        <v>1</v>
      </c>
      <c s="36">
        <v>0</v>
      </c>
      <c s="36">
        <f>ROUND(G507*H507,6)</f>
      </c>
      <c r="L507" s="38">
        <v>0</v>
      </c>
      <c s="32">
        <f>ROUND(ROUND(L507,2)*ROUND(G507,3),2)</f>
      </c>
      <c s="36" t="s">
        <v>55</v>
      </c>
      <c>
        <f>(M507*21)/100</f>
      </c>
      <c t="s">
        <v>28</v>
      </c>
    </row>
    <row r="508" spans="1:5" ht="38.25">
      <c r="A508" s="35" t="s">
        <v>56</v>
      </c>
      <c r="E508" s="39" t="s">
        <v>718</v>
      </c>
    </row>
    <row r="509" spans="1:5" ht="12.75">
      <c r="A509" s="35" t="s">
        <v>57</v>
      </c>
      <c r="E509" s="40" t="s">
        <v>58</v>
      </c>
    </row>
    <row r="510" spans="1:5" ht="178.5">
      <c r="A510" t="s">
        <v>59</v>
      </c>
      <c r="E510" s="39" t="s">
        <v>719</v>
      </c>
    </row>
    <row r="511" spans="1:16" ht="12.75">
      <c r="A511" t="s">
        <v>50</v>
      </c>
      <c s="34" t="s">
        <v>720</v>
      </c>
      <c s="34" t="s">
        <v>721</v>
      </c>
      <c s="35" t="s">
        <v>5</v>
      </c>
      <c s="6" t="s">
        <v>722</v>
      </c>
      <c s="36" t="s">
        <v>110</v>
      </c>
      <c s="37">
        <v>1</v>
      </c>
      <c s="36">
        <v>0</v>
      </c>
      <c s="36">
        <f>ROUND(G511*H511,6)</f>
      </c>
      <c r="L511" s="38">
        <v>0</v>
      </c>
      <c s="32">
        <f>ROUND(ROUND(L511,2)*ROUND(G511,3),2)</f>
      </c>
      <c s="36" t="s">
        <v>55</v>
      </c>
      <c>
        <f>(M511*21)/100</f>
      </c>
      <c t="s">
        <v>28</v>
      </c>
    </row>
    <row r="512" spans="1:5" ht="12.75">
      <c r="A512" s="35" t="s">
        <v>56</v>
      </c>
      <c r="E512" s="39" t="s">
        <v>722</v>
      </c>
    </row>
    <row r="513" spans="1:5" ht="12.75">
      <c r="A513" s="35" t="s">
        <v>57</v>
      </c>
      <c r="E513" s="40" t="s">
        <v>58</v>
      </c>
    </row>
    <row r="514" spans="1:5" ht="102">
      <c r="A514" t="s">
        <v>59</v>
      </c>
      <c r="E514" s="39" t="s">
        <v>723</v>
      </c>
    </row>
    <row r="515" spans="1:16" ht="25.5">
      <c r="A515" t="s">
        <v>50</v>
      </c>
      <c s="34" t="s">
        <v>724</v>
      </c>
      <c s="34" t="s">
        <v>725</v>
      </c>
      <c s="35" t="s">
        <v>5</v>
      </c>
      <c s="6" t="s">
        <v>726</v>
      </c>
      <c s="36" t="s">
        <v>110</v>
      </c>
      <c s="37">
        <v>1</v>
      </c>
      <c s="36">
        <v>0</v>
      </c>
      <c s="36">
        <f>ROUND(G515*H515,6)</f>
      </c>
      <c r="L515" s="38">
        <v>0</v>
      </c>
      <c s="32">
        <f>ROUND(ROUND(L515,2)*ROUND(G515,3),2)</f>
      </c>
      <c s="36" t="s">
        <v>55</v>
      </c>
      <c>
        <f>(M515*21)/100</f>
      </c>
      <c t="s">
        <v>28</v>
      </c>
    </row>
    <row r="516" spans="1:5" ht="38.25">
      <c r="A516" s="35" t="s">
        <v>56</v>
      </c>
      <c r="E516" s="39" t="s">
        <v>727</v>
      </c>
    </row>
    <row r="517" spans="1:5" ht="12.75">
      <c r="A517" s="35" t="s">
        <v>57</v>
      </c>
      <c r="E517" s="40" t="s">
        <v>58</v>
      </c>
    </row>
    <row r="518" spans="1:5" ht="140.25">
      <c r="A518" t="s">
        <v>59</v>
      </c>
      <c r="E518" s="39" t="s">
        <v>728</v>
      </c>
    </row>
    <row r="519" spans="1:13" ht="12.75">
      <c r="A519" t="s">
        <v>47</v>
      </c>
      <c r="C519" s="31" t="s">
        <v>729</v>
      </c>
      <c r="E519" s="33" t="s">
        <v>730</v>
      </c>
      <c r="J519" s="32">
        <f>0</f>
      </c>
      <c s="32">
        <f>0</f>
      </c>
      <c s="32">
        <f>0+L520+L524+L528+L532+L536+L540+L544+L548+L552+L556+L560+L564+L568+L572+L576+L580+L584+L588+L592+L596+L600+L604+L608+L612+L616+L620+L624</f>
      </c>
      <c s="32">
        <f>0+M520+M524+M528+M532+M536+M540+M544+M548+M552+M556+M560+M564+M568+M572+M576+M580+M584+M588+M592+M596+M600+M604+M608+M612+M616+M620+M624</f>
      </c>
    </row>
    <row r="520" spans="1:16" ht="25.5">
      <c r="A520" t="s">
        <v>50</v>
      </c>
      <c s="34" t="s">
        <v>731</v>
      </c>
      <c s="34" t="s">
        <v>732</v>
      </c>
      <c s="35" t="s">
        <v>5</v>
      </c>
      <c s="6" t="s">
        <v>733</v>
      </c>
      <c s="36" t="s">
        <v>110</v>
      </c>
      <c s="37">
        <v>2</v>
      </c>
      <c s="36">
        <v>0</v>
      </c>
      <c s="36">
        <f>ROUND(G520*H520,6)</f>
      </c>
      <c r="L520" s="38">
        <v>0</v>
      </c>
      <c s="32">
        <f>ROUND(ROUND(L520,2)*ROUND(G520,3),2)</f>
      </c>
      <c s="36" t="s">
        <v>55</v>
      </c>
      <c>
        <f>(M520*21)/100</f>
      </c>
      <c t="s">
        <v>28</v>
      </c>
    </row>
    <row r="521" spans="1:5" ht="63.75">
      <c r="A521" s="35" t="s">
        <v>56</v>
      </c>
      <c r="E521" s="39" t="s">
        <v>734</v>
      </c>
    </row>
    <row r="522" spans="1:5" ht="12.75">
      <c r="A522" s="35" t="s">
        <v>57</v>
      </c>
      <c r="E522" s="40" t="s">
        <v>415</v>
      </c>
    </row>
    <row r="523" spans="1:5" ht="216.75">
      <c r="A523" t="s">
        <v>59</v>
      </c>
      <c r="E523" s="39" t="s">
        <v>735</v>
      </c>
    </row>
    <row r="524" spans="1:16" ht="25.5">
      <c r="A524" t="s">
        <v>50</v>
      </c>
      <c s="34" t="s">
        <v>736</v>
      </c>
      <c s="34" t="s">
        <v>737</v>
      </c>
      <c s="35" t="s">
        <v>5</v>
      </c>
      <c s="6" t="s">
        <v>733</v>
      </c>
      <c s="36" t="s">
        <v>110</v>
      </c>
      <c s="37">
        <v>10</v>
      </c>
      <c s="36">
        <v>0</v>
      </c>
      <c s="36">
        <f>ROUND(G524*H524,6)</f>
      </c>
      <c r="L524" s="38">
        <v>0</v>
      </c>
      <c s="32">
        <f>ROUND(ROUND(L524,2)*ROUND(G524,3),2)</f>
      </c>
      <c s="36" t="s">
        <v>55</v>
      </c>
      <c>
        <f>(M524*21)/100</f>
      </c>
      <c t="s">
        <v>28</v>
      </c>
    </row>
    <row r="525" spans="1:5" ht="63.75">
      <c r="A525" s="35" t="s">
        <v>56</v>
      </c>
      <c r="E525" s="39" t="s">
        <v>734</v>
      </c>
    </row>
    <row r="526" spans="1:5" ht="12.75">
      <c r="A526" s="35" t="s">
        <v>57</v>
      </c>
      <c r="E526" s="40" t="s">
        <v>173</v>
      </c>
    </row>
    <row r="527" spans="1:5" ht="216.75">
      <c r="A527" t="s">
        <v>59</v>
      </c>
      <c r="E527" s="39" t="s">
        <v>738</v>
      </c>
    </row>
    <row r="528" spans="1:16" ht="25.5">
      <c r="A528" t="s">
        <v>50</v>
      </c>
      <c s="34" t="s">
        <v>739</v>
      </c>
      <c s="34" t="s">
        <v>740</v>
      </c>
      <c s="35" t="s">
        <v>5</v>
      </c>
      <c s="6" t="s">
        <v>741</v>
      </c>
      <c s="36" t="s">
        <v>110</v>
      </c>
      <c s="37">
        <v>9</v>
      </c>
      <c s="36">
        <v>0</v>
      </c>
      <c s="36">
        <f>ROUND(G528*H528,6)</f>
      </c>
      <c r="L528" s="38">
        <v>0</v>
      </c>
      <c s="32">
        <f>ROUND(ROUND(L528,2)*ROUND(G528,3),2)</f>
      </c>
      <c s="36" t="s">
        <v>55</v>
      </c>
      <c>
        <f>(M528*21)/100</f>
      </c>
      <c t="s">
        <v>28</v>
      </c>
    </row>
    <row r="529" spans="1:5" ht="63.75">
      <c r="A529" s="35" t="s">
        <v>56</v>
      </c>
      <c r="E529" s="39" t="s">
        <v>742</v>
      </c>
    </row>
    <row r="530" spans="1:5" ht="12.75">
      <c r="A530" s="35" t="s">
        <v>57</v>
      </c>
      <c r="E530" s="40" t="s">
        <v>743</v>
      </c>
    </row>
    <row r="531" spans="1:5" ht="216.75">
      <c r="A531" t="s">
        <v>59</v>
      </c>
      <c r="E531" s="39" t="s">
        <v>744</v>
      </c>
    </row>
    <row r="532" spans="1:16" ht="12.75">
      <c r="A532" t="s">
        <v>50</v>
      </c>
      <c s="34" t="s">
        <v>745</v>
      </c>
      <c s="34" t="s">
        <v>746</v>
      </c>
      <c s="35" t="s">
        <v>5</v>
      </c>
      <c s="6" t="s">
        <v>747</v>
      </c>
      <c s="36" t="s">
        <v>110</v>
      </c>
      <c s="37">
        <v>9</v>
      </c>
      <c s="36">
        <v>0</v>
      </c>
      <c s="36">
        <f>ROUND(G532*H532,6)</f>
      </c>
      <c r="L532" s="38">
        <v>0</v>
      </c>
      <c s="32">
        <f>ROUND(ROUND(L532,2)*ROUND(G532,3),2)</f>
      </c>
      <c s="36" t="s">
        <v>55</v>
      </c>
      <c>
        <f>(M532*21)/100</f>
      </c>
      <c t="s">
        <v>28</v>
      </c>
    </row>
    <row r="533" spans="1:5" ht="12.75">
      <c r="A533" s="35" t="s">
        <v>56</v>
      </c>
      <c r="E533" s="39" t="s">
        <v>747</v>
      </c>
    </row>
    <row r="534" spans="1:5" ht="12.75">
      <c r="A534" s="35" t="s">
        <v>57</v>
      </c>
      <c r="E534" s="40" t="s">
        <v>743</v>
      </c>
    </row>
    <row r="535" spans="1:5" ht="178.5">
      <c r="A535" t="s">
        <v>59</v>
      </c>
      <c r="E535" s="39" t="s">
        <v>748</v>
      </c>
    </row>
    <row r="536" spans="1:16" ht="12.75">
      <c r="A536" t="s">
        <v>50</v>
      </c>
      <c s="34" t="s">
        <v>749</v>
      </c>
      <c s="34" t="s">
        <v>750</v>
      </c>
      <c s="35" t="s">
        <v>5</v>
      </c>
      <c s="6" t="s">
        <v>751</v>
      </c>
      <c s="36" t="s">
        <v>267</v>
      </c>
      <c s="37">
        <v>25</v>
      </c>
      <c s="36">
        <v>0</v>
      </c>
      <c s="36">
        <f>ROUND(G536*H536,6)</f>
      </c>
      <c r="L536" s="38">
        <v>0</v>
      </c>
      <c s="32">
        <f>ROUND(ROUND(L536,2)*ROUND(G536,3),2)</f>
      </c>
      <c s="36" t="s">
        <v>55</v>
      </c>
      <c>
        <f>(M536*21)/100</f>
      </c>
      <c t="s">
        <v>28</v>
      </c>
    </row>
    <row r="537" spans="1:5" ht="12.75">
      <c r="A537" s="35" t="s">
        <v>56</v>
      </c>
      <c r="E537" s="39" t="s">
        <v>751</v>
      </c>
    </row>
    <row r="538" spans="1:5" ht="12.75">
      <c r="A538" s="35" t="s">
        <v>57</v>
      </c>
      <c r="E538" s="40" t="s">
        <v>509</v>
      </c>
    </row>
    <row r="539" spans="1:5" ht="102">
      <c r="A539" t="s">
        <v>59</v>
      </c>
      <c r="E539" s="39" t="s">
        <v>752</v>
      </c>
    </row>
    <row r="540" spans="1:16" ht="12.75">
      <c r="A540" t="s">
        <v>50</v>
      </c>
      <c s="34" t="s">
        <v>753</v>
      </c>
      <c s="34" t="s">
        <v>754</v>
      </c>
      <c s="35" t="s">
        <v>5</v>
      </c>
      <c s="6" t="s">
        <v>755</v>
      </c>
      <c s="36" t="s">
        <v>267</v>
      </c>
      <c s="37">
        <v>25</v>
      </c>
      <c s="36">
        <v>0</v>
      </c>
      <c s="36">
        <f>ROUND(G540*H540,6)</f>
      </c>
      <c r="L540" s="38">
        <v>0</v>
      </c>
      <c s="32">
        <f>ROUND(ROUND(L540,2)*ROUND(G540,3),2)</f>
      </c>
      <c s="36" t="s">
        <v>55</v>
      </c>
      <c>
        <f>(M540*21)/100</f>
      </c>
      <c t="s">
        <v>28</v>
      </c>
    </row>
    <row r="541" spans="1:5" ht="12.75">
      <c r="A541" s="35" t="s">
        <v>56</v>
      </c>
      <c r="E541" s="39" t="s">
        <v>755</v>
      </c>
    </row>
    <row r="542" spans="1:5" ht="12.75">
      <c r="A542" s="35" t="s">
        <v>57</v>
      </c>
      <c r="E542" s="40" t="s">
        <v>509</v>
      </c>
    </row>
    <row r="543" spans="1:5" ht="102">
      <c r="A543" t="s">
        <v>59</v>
      </c>
      <c r="E543" s="39" t="s">
        <v>752</v>
      </c>
    </row>
    <row r="544" spans="1:16" ht="12.75">
      <c r="A544" t="s">
        <v>50</v>
      </c>
      <c s="34" t="s">
        <v>756</v>
      </c>
      <c s="34" t="s">
        <v>757</v>
      </c>
      <c s="35" t="s">
        <v>5</v>
      </c>
      <c s="6" t="s">
        <v>758</v>
      </c>
      <c s="36" t="s">
        <v>110</v>
      </c>
      <c s="37">
        <v>9</v>
      </c>
      <c s="36">
        <v>0</v>
      </c>
      <c s="36">
        <f>ROUND(G544*H544,6)</f>
      </c>
      <c r="L544" s="38">
        <v>0</v>
      </c>
      <c s="32">
        <f>ROUND(ROUND(L544,2)*ROUND(G544,3),2)</f>
      </c>
      <c s="36" t="s">
        <v>55</v>
      </c>
      <c>
        <f>(M544*21)/100</f>
      </c>
      <c t="s">
        <v>28</v>
      </c>
    </row>
    <row r="545" spans="1:5" ht="12.75">
      <c r="A545" s="35" t="s">
        <v>56</v>
      </c>
      <c r="E545" s="39" t="s">
        <v>758</v>
      </c>
    </row>
    <row r="546" spans="1:5" ht="12.75">
      <c r="A546" s="35" t="s">
        <v>57</v>
      </c>
      <c r="E546" s="40" t="s">
        <v>743</v>
      </c>
    </row>
    <row r="547" spans="1:5" ht="216.75">
      <c r="A547" t="s">
        <v>59</v>
      </c>
      <c r="E547" s="39" t="s">
        <v>759</v>
      </c>
    </row>
    <row r="548" spans="1:16" ht="12.75">
      <c r="A548" t="s">
        <v>50</v>
      </c>
      <c s="34" t="s">
        <v>760</v>
      </c>
      <c s="34" t="s">
        <v>761</v>
      </c>
      <c s="35" t="s">
        <v>5</v>
      </c>
      <c s="6" t="s">
        <v>762</v>
      </c>
      <c s="36" t="s">
        <v>110</v>
      </c>
      <c s="37">
        <v>2</v>
      </c>
      <c s="36">
        <v>0</v>
      </c>
      <c s="36">
        <f>ROUND(G548*H548,6)</f>
      </c>
      <c r="L548" s="38">
        <v>0</v>
      </c>
      <c s="32">
        <f>ROUND(ROUND(L548,2)*ROUND(G548,3),2)</f>
      </c>
      <c s="36" t="s">
        <v>55</v>
      </c>
      <c>
        <f>(M548*21)/100</f>
      </c>
      <c t="s">
        <v>28</v>
      </c>
    </row>
    <row r="549" spans="1:5" ht="12.75">
      <c r="A549" s="35" t="s">
        <v>56</v>
      </c>
      <c r="E549" s="39" t="s">
        <v>762</v>
      </c>
    </row>
    <row r="550" spans="1:5" ht="12.75">
      <c r="A550" s="35" t="s">
        <v>57</v>
      </c>
      <c r="E550" s="40" t="s">
        <v>415</v>
      </c>
    </row>
    <row r="551" spans="1:5" ht="216.75">
      <c r="A551" t="s">
        <v>59</v>
      </c>
      <c r="E551" s="39" t="s">
        <v>759</v>
      </c>
    </row>
    <row r="552" spans="1:16" ht="12.75">
      <c r="A552" t="s">
        <v>50</v>
      </c>
      <c s="34" t="s">
        <v>763</v>
      </c>
      <c s="34" t="s">
        <v>764</v>
      </c>
      <c s="35" t="s">
        <v>5</v>
      </c>
      <c s="6" t="s">
        <v>765</v>
      </c>
      <c s="36" t="s">
        <v>110</v>
      </c>
      <c s="37">
        <v>1</v>
      </c>
      <c s="36">
        <v>0</v>
      </c>
      <c s="36">
        <f>ROUND(G552*H552,6)</f>
      </c>
      <c r="L552" s="38">
        <v>0</v>
      </c>
      <c s="32">
        <f>ROUND(ROUND(L552,2)*ROUND(G552,3),2)</f>
      </c>
      <c s="36" t="s">
        <v>55</v>
      </c>
      <c>
        <f>(M552*21)/100</f>
      </c>
      <c t="s">
        <v>28</v>
      </c>
    </row>
    <row r="553" spans="1:5" ht="12.75">
      <c r="A553" s="35" t="s">
        <v>56</v>
      </c>
      <c r="E553" s="39" t="s">
        <v>765</v>
      </c>
    </row>
    <row r="554" spans="1:5" ht="12.75">
      <c r="A554" s="35" t="s">
        <v>57</v>
      </c>
      <c r="E554" s="40" t="s">
        <v>58</v>
      </c>
    </row>
    <row r="555" spans="1:5" ht="409.5">
      <c r="A555" t="s">
        <v>59</v>
      </c>
      <c r="E555" s="39" t="s">
        <v>766</v>
      </c>
    </row>
    <row r="556" spans="1:16" ht="25.5">
      <c r="A556" t="s">
        <v>50</v>
      </c>
      <c s="34" t="s">
        <v>767</v>
      </c>
      <c s="34" t="s">
        <v>768</v>
      </c>
      <c s="35" t="s">
        <v>5</v>
      </c>
      <c s="6" t="s">
        <v>769</v>
      </c>
      <c s="36" t="s">
        <v>110</v>
      </c>
      <c s="37">
        <v>2</v>
      </c>
      <c s="36">
        <v>0</v>
      </c>
      <c s="36">
        <f>ROUND(G556*H556,6)</f>
      </c>
      <c r="L556" s="38">
        <v>0</v>
      </c>
      <c s="32">
        <f>ROUND(ROUND(L556,2)*ROUND(G556,3),2)</f>
      </c>
      <c s="36" t="s">
        <v>55</v>
      </c>
      <c>
        <f>(M556*21)/100</f>
      </c>
      <c t="s">
        <v>28</v>
      </c>
    </row>
    <row r="557" spans="1:5" ht="25.5">
      <c r="A557" s="35" t="s">
        <v>56</v>
      </c>
      <c r="E557" s="39" t="s">
        <v>769</v>
      </c>
    </row>
    <row r="558" spans="1:5" ht="12.75">
      <c r="A558" s="35" t="s">
        <v>57</v>
      </c>
      <c r="E558" s="40" t="s">
        <v>415</v>
      </c>
    </row>
    <row r="559" spans="1:5" ht="102">
      <c r="A559" t="s">
        <v>59</v>
      </c>
      <c r="E559" s="39" t="s">
        <v>770</v>
      </c>
    </row>
    <row r="560" spans="1:16" ht="25.5">
      <c r="A560" t="s">
        <v>50</v>
      </c>
      <c s="34" t="s">
        <v>771</v>
      </c>
      <c s="34" t="s">
        <v>772</v>
      </c>
      <c s="35" t="s">
        <v>5</v>
      </c>
      <c s="6" t="s">
        <v>773</v>
      </c>
      <c s="36" t="s">
        <v>110</v>
      </c>
      <c s="37">
        <v>1</v>
      </c>
      <c s="36">
        <v>0</v>
      </c>
      <c s="36">
        <f>ROUND(G560*H560,6)</f>
      </c>
      <c r="L560" s="38">
        <v>0</v>
      </c>
      <c s="32">
        <f>ROUND(ROUND(L560,2)*ROUND(G560,3),2)</f>
      </c>
      <c s="36" t="s">
        <v>55</v>
      </c>
      <c>
        <f>(M560*21)/100</f>
      </c>
      <c t="s">
        <v>28</v>
      </c>
    </row>
    <row r="561" spans="1:5" ht="51">
      <c r="A561" s="35" t="s">
        <v>56</v>
      </c>
      <c r="E561" s="39" t="s">
        <v>774</v>
      </c>
    </row>
    <row r="562" spans="1:5" ht="12.75">
      <c r="A562" s="35" t="s">
        <v>57</v>
      </c>
      <c r="E562" s="40" t="s">
        <v>58</v>
      </c>
    </row>
    <row r="563" spans="1:5" ht="140.25">
      <c r="A563" t="s">
        <v>59</v>
      </c>
      <c r="E563" s="39" t="s">
        <v>775</v>
      </c>
    </row>
    <row r="564" spans="1:16" ht="38.25">
      <c r="A564" t="s">
        <v>50</v>
      </c>
      <c s="34" t="s">
        <v>776</v>
      </c>
      <c s="34" t="s">
        <v>777</v>
      </c>
      <c s="35" t="s">
        <v>5</v>
      </c>
      <c s="6" t="s">
        <v>778</v>
      </c>
      <c s="36" t="s">
        <v>110</v>
      </c>
      <c s="37">
        <v>1</v>
      </c>
      <c s="36">
        <v>0</v>
      </c>
      <c s="36">
        <f>ROUND(G564*H564,6)</f>
      </c>
      <c r="L564" s="38">
        <v>0</v>
      </c>
      <c s="32">
        <f>ROUND(ROUND(L564,2)*ROUND(G564,3),2)</f>
      </c>
      <c s="36" t="s">
        <v>55</v>
      </c>
      <c>
        <f>(M564*21)/100</f>
      </c>
      <c t="s">
        <v>28</v>
      </c>
    </row>
    <row r="565" spans="1:5" ht="63.75">
      <c r="A565" s="35" t="s">
        <v>56</v>
      </c>
      <c r="E565" s="39" t="s">
        <v>779</v>
      </c>
    </row>
    <row r="566" spans="1:5" ht="12.75">
      <c r="A566" s="35" t="s">
        <v>57</v>
      </c>
      <c r="E566" s="40" t="s">
        <v>58</v>
      </c>
    </row>
    <row r="567" spans="1:5" ht="140.25">
      <c r="A567" t="s">
        <v>59</v>
      </c>
      <c r="E567" s="39" t="s">
        <v>780</v>
      </c>
    </row>
    <row r="568" spans="1:16" ht="12.75">
      <c r="A568" t="s">
        <v>50</v>
      </c>
      <c s="34" t="s">
        <v>781</v>
      </c>
      <c s="34" t="s">
        <v>782</v>
      </c>
      <c s="35" t="s">
        <v>5</v>
      </c>
      <c s="6" t="s">
        <v>783</v>
      </c>
      <c s="36" t="s">
        <v>110</v>
      </c>
      <c s="37">
        <v>1</v>
      </c>
      <c s="36">
        <v>0</v>
      </c>
      <c s="36">
        <f>ROUND(G568*H568,6)</f>
      </c>
      <c r="L568" s="38">
        <v>0</v>
      </c>
      <c s="32">
        <f>ROUND(ROUND(L568,2)*ROUND(G568,3),2)</f>
      </c>
      <c s="36" t="s">
        <v>55</v>
      </c>
      <c>
        <f>(M568*21)/100</f>
      </c>
      <c t="s">
        <v>28</v>
      </c>
    </row>
    <row r="569" spans="1:5" ht="12.75">
      <c r="A569" s="35" t="s">
        <v>56</v>
      </c>
      <c r="E569" s="39" t="s">
        <v>783</v>
      </c>
    </row>
    <row r="570" spans="1:5" ht="12.75">
      <c r="A570" s="35" t="s">
        <v>57</v>
      </c>
      <c r="E570" s="40" t="s">
        <v>58</v>
      </c>
    </row>
    <row r="571" spans="1:5" ht="102">
      <c r="A571" t="s">
        <v>59</v>
      </c>
      <c r="E571" s="39" t="s">
        <v>784</v>
      </c>
    </row>
    <row r="572" spans="1:16" ht="25.5">
      <c r="A572" t="s">
        <v>50</v>
      </c>
      <c s="34" t="s">
        <v>785</v>
      </c>
      <c s="34" t="s">
        <v>786</v>
      </c>
      <c s="35" t="s">
        <v>5</v>
      </c>
      <c s="6" t="s">
        <v>787</v>
      </c>
      <c s="36" t="s">
        <v>110</v>
      </c>
      <c s="37">
        <v>1</v>
      </c>
      <c s="36">
        <v>0</v>
      </c>
      <c s="36">
        <f>ROUND(G572*H572,6)</f>
      </c>
      <c r="L572" s="38">
        <v>0</v>
      </c>
      <c s="32">
        <f>ROUND(ROUND(L572,2)*ROUND(G572,3),2)</f>
      </c>
      <c s="36" t="s">
        <v>55</v>
      </c>
      <c>
        <f>(M572*21)/100</f>
      </c>
      <c t="s">
        <v>28</v>
      </c>
    </row>
    <row r="573" spans="1:5" ht="25.5">
      <c r="A573" s="35" t="s">
        <v>56</v>
      </c>
      <c r="E573" s="39" t="s">
        <v>787</v>
      </c>
    </row>
    <row r="574" spans="1:5" ht="12.75">
      <c r="A574" s="35" t="s">
        <v>57</v>
      </c>
      <c r="E574" s="40" t="s">
        <v>58</v>
      </c>
    </row>
    <row r="575" spans="1:5" ht="102">
      <c r="A575" t="s">
        <v>59</v>
      </c>
      <c r="E575" s="39" t="s">
        <v>788</v>
      </c>
    </row>
    <row r="576" spans="1:16" ht="12.75">
      <c r="A576" t="s">
        <v>50</v>
      </c>
      <c s="34" t="s">
        <v>789</v>
      </c>
      <c s="34" t="s">
        <v>790</v>
      </c>
      <c s="35" t="s">
        <v>5</v>
      </c>
      <c s="6" t="s">
        <v>791</v>
      </c>
      <c s="36" t="s">
        <v>110</v>
      </c>
      <c s="37">
        <v>1</v>
      </c>
      <c s="36">
        <v>0</v>
      </c>
      <c s="36">
        <f>ROUND(G576*H576,6)</f>
      </c>
      <c r="L576" s="38">
        <v>0</v>
      </c>
      <c s="32">
        <f>ROUND(ROUND(L576,2)*ROUND(G576,3),2)</f>
      </c>
      <c s="36" t="s">
        <v>55</v>
      </c>
      <c>
        <f>(M576*21)/100</f>
      </c>
      <c t="s">
        <v>28</v>
      </c>
    </row>
    <row r="577" spans="1:5" ht="12.75">
      <c r="A577" s="35" t="s">
        <v>56</v>
      </c>
      <c r="E577" s="39" t="s">
        <v>791</v>
      </c>
    </row>
    <row r="578" spans="1:5" ht="12.75">
      <c r="A578" s="35" t="s">
        <v>57</v>
      </c>
      <c r="E578" s="40" t="s">
        <v>58</v>
      </c>
    </row>
    <row r="579" spans="1:5" ht="140.25">
      <c r="A579" t="s">
        <v>59</v>
      </c>
      <c r="E579" s="39" t="s">
        <v>792</v>
      </c>
    </row>
    <row r="580" spans="1:16" ht="12.75">
      <c r="A580" t="s">
        <v>50</v>
      </c>
      <c s="34" t="s">
        <v>793</v>
      </c>
      <c s="34" t="s">
        <v>794</v>
      </c>
      <c s="35" t="s">
        <v>5</v>
      </c>
      <c s="6" t="s">
        <v>795</v>
      </c>
      <c s="36" t="s">
        <v>110</v>
      </c>
      <c s="37">
        <v>1</v>
      </c>
      <c s="36">
        <v>0</v>
      </c>
      <c s="36">
        <f>ROUND(G580*H580,6)</f>
      </c>
      <c r="L580" s="38">
        <v>0</v>
      </c>
      <c s="32">
        <f>ROUND(ROUND(L580,2)*ROUND(G580,3),2)</f>
      </c>
      <c s="36" t="s">
        <v>55</v>
      </c>
      <c>
        <f>(M580*21)/100</f>
      </c>
      <c t="s">
        <v>28</v>
      </c>
    </row>
    <row r="581" spans="1:5" ht="12.75">
      <c r="A581" s="35" t="s">
        <v>56</v>
      </c>
      <c r="E581" s="39" t="s">
        <v>795</v>
      </c>
    </row>
    <row r="582" spans="1:5" ht="12.75">
      <c r="A582" s="35" t="s">
        <v>57</v>
      </c>
      <c r="E582" s="40" t="s">
        <v>58</v>
      </c>
    </row>
    <row r="583" spans="1:5" ht="102">
      <c r="A583" t="s">
        <v>59</v>
      </c>
      <c r="E583" s="39" t="s">
        <v>796</v>
      </c>
    </row>
    <row r="584" spans="1:16" ht="12.75">
      <c r="A584" t="s">
        <v>50</v>
      </c>
      <c s="34" t="s">
        <v>797</v>
      </c>
      <c s="34" t="s">
        <v>798</v>
      </c>
      <c s="35" t="s">
        <v>5</v>
      </c>
      <c s="6" t="s">
        <v>799</v>
      </c>
      <c s="36" t="s">
        <v>110</v>
      </c>
      <c s="37">
        <v>2</v>
      </c>
      <c s="36">
        <v>0</v>
      </c>
      <c s="36">
        <f>ROUND(G584*H584,6)</f>
      </c>
      <c r="L584" s="38">
        <v>0</v>
      </c>
      <c s="32">
        <f>ROUND(ROUND(L584,2)*ROUND(G584,3),2)</f>
      </c>
      <c s="36" t="s">
        <v>55</v>
      </c>
      <c>
        <f>(M584*21)/100</f>
      </c>
      <c t="s">
        <v>28</v>
      </c>
    </row>
    <row r="585" spans="1:5" ht="12.75">
      <c r="A585" s="35" t="s">
        <v>56</v>
      </c>
      <c r="E585" s="39" t="s">
        <v>799</v>
      </c>
    </row>
    <row r="586" spans="1:5" ht="12.75">
      <c r="A586" s="35" t="s">
        <v>57</v>
      </c>
      <c r="E586" s="40" t="s">
        <v>415</v>
      </c>
    </row>
    <row r="587" spans="1:5" ht="140.25">
      <c r="A587" t="s">
        <v>59</v>
      </c>
      <c r="E587" s="39" t="s">
        <v>800</v>
      </c>
    </row>
    <row r="588" spans="1:16" ht="12.75">
      <c r="A588" t="s">
        <v>50</v>
      </c>
      <c s="34" t="s">
        <v>801</v>
      </c>
      <c s="34" t="s">
        <v>802</v>
      </c>
      <c s="35" t="s">
        <v>5</v>
      </c>
      <c s="6" t="s">
        <v>803</v>
      </c>
      <c s="36" t="s">
        <v>267</v>
      </c>
      <c s="37">
        <v>1335</v>
      </c>
      <c s="36">
        <v>0</v>
      </c>
      <c s="36">
        <f>ROUND(G588*H588,6)</f>
      </c>
      <c r="L588" s="38">
        <v>0</v>
      </c>
      <c s="32">
        <f>ROUND(ROUND(L588,2)*ROUND(G588,3),2)</f>
      </c>
      <c s="36" t="s">
        <v>55</v>
      </c>
      <c>
        <f>(M588*21)/100</f>
      </c>
      <c t="s">
        <v>28</v>
      </c>
    </row>
    <row r="589" spans="1:5" ht="12.75">
      <c r="A589" s="35" t="s">
        <v>56</v>
      </c>
      <c r="E589" s="39" t="s">
        <v>803</v>
      </c>
    </row>
    <row r="590" spans="1:5" ht="12.75">
      <c r="A590" s="35" t="s">
        <v>57</v>
      </c>
      <c r="E590" s="40" t="s">
        <v>804</v>
      </c>
    </row>
    <row r="591" spans="1:5" ht="140.25">
      <c r="A591" t="s">
        <v>59</v>
      </c>
      <c r="E591" s="39" t="s">
        <v>805</v>
      </c>
    </row>
    <row r="592" spans="1:16" ht="12.75">
      <c r="A592" t="s">
        <v>50</v>
      </c>
      <c s="34" t="s">
        <v>806</v>
      </c>
      <c s="34" t="s">
        <v>807</v>
      </c>
      <c s="35" t="s">
        <v>5</v>
      </c>
      <c s="6" t="s">
        <v>488</v>
      </c>
      <c s="36" t="s">
        <v>267</v>
      </c>
      <c s="37">
        <v>1335</v>
      </c>
      <c s="36">
        <v>0</v>
      </c>
      <c s="36">
        <f>ROUND(G592*H592,6)</f>
      </c>
      <c r="L592" s="38">
        <v>0</v>
      </c>
      <c s="32">
        <f>ROUND(ROUND(L592,2)*ROUND(G592,3),2)</f>
      </c>
      <c s="36" t="s">
        <v>55</v>
      </c>
      <c>
        <f>(M592*21)/100</f>
      </c>
      <c t="s">
        <v>28</v>
      </c>
    </row>
    <row r="593" spans="1:5" ht="12.75">
      <c r="A593" s="35" t="s">
        <v>56</v>
      </c>
      <c r="E593" s="39" t="s">
        <v>488</v>
      </c>
    </row>
    <row r="594" spans="1:5" ht="12.75">
      <c r="A594" s="35" t="s">
        <v>57</v>
      </c>
      <c r="E594" s="40" t="s">
        <v>804</v>
      </c>
    </row>
    <row r="595" spans="1:5" ht="102">
      <c r="A595" t="s">
        <v>59</v>
      </c>
      <c r="E595" s="39" t="s">
        <v>808</v>
      </c>
    </row>
    <row r="596" spans="1:16" ht="12.75">
      <c r="A596" t="s">
        <v>50</v>
      </c>
      <c s="34" t="s">
        <v>809</v>
      </c>
      <c s="34" t="s">
        <v>810</v>
      </c>
      <c s="35" t="s">
        <v>5</v>
      </c>
      <c s="6" t="s">
        <v>492</v>
      </c>
      <c s="36" t="s">
        <v>110</v>
      </c>
      <c s="37">
        <v>1335</v>
      </c>
      <c s="36">
        <v>0</v>
      </c>
      <c s="36">
        <f>ROUND(G596*H596,6)</f>
      </c>
      <c r="L596" s="38">
        <v>0</v>
      </c>
      <c s="32">
        <f>ROUND(ROUND(L596,2)*ROUND(G596,3),2)</f>
      </c>
      <c s="36" t="s">
        <v>55</v>
      </c>
      <c>
        <f>(M596*21)/100</f>
      </c>
      <c t="s">
        <v>28</v>
      </c>
    </row>
    <row r="597" spans="1:5" ht="12.75">
      <c r="A597" s="35" t="s">
        <v>56</v>
      </c>
      <c r="E597" s="39" t="s">
        <v>492</v>
      </c>
    </row>
    <row r="598" spans="1:5" ht="12.75">
      <c r="A598" s="35" t="s">
        <v>57</v>
      </c>
      <c r="E598" s="40" t="s">
        <v>804</v>
      </c>
    </row>
    <row r="599" spans="1:5" ht="102">
      <c r="A599" t="s">
        <v>59</v>
      </c>
      <c r="E599" s="39" t="s">
        <v>811</v>
      </c>
    </row>
    <row r="600" spans="1:16" ht="12.75">
      <c r="A600" t="s">
        <v>50</v>
      </c>
      <c s="34" t="s">
        <v>812</v>
      </c>
      <c s="34" t="s">
        <v>813</v>
      </c>
      <c s="35" t="s">
        <v>5</v>
      </c>
      <c s="6" t="s">
        <v>496</v>
      </c>
      <c s="36" t="s">
        <v>110</v>
      </c>
      <c s="37">
        <v>20</v>
      </c>
      <c s="36">
        <v>0</v>
      </c>
      <c s="36">
        <f>ROUND(G600*H600,6)</f>
      </c>
      <c r="L600" s="38">
        <v>0</v>
      </c>
      <c s="32">
        <f>ROUND(ROUND(L600,2)*ROUND(G600,3),2)</f>
      </c>
      <c s="36" t="s">
        <v>55</v>
      </c>
      <c>
        <f>(M600*21)/100</f>
      </c>
      <c t="s">
        <v>28</v>
      </c>
    </row>
    <row r="601" spans="1:5" ht="12.75">
      <c r="A601" s="35" t="s">
        <v>56</v>
      </c>
      <c r="E601" s="39" t="s">
        <v>496</v>
      </c>
    </row>
    <row r="602" spans="1:5" ht="12.75">
      <c r="A602" s="35" t="s">
        <v>57</v>
      </c>
      <c r="E602" s="40" t="s">
        <v>103</v>
      </c>
    </row>
    <row r="603" spans="1:5" ht="102">
      <c r="A603" t="s">
        <v>59</v>
      </c>
      <c r="E603" s="39" t="s">
        <v>811</v>
      </c>
    </row>
    <row r="604" spans="1:16" ht="12.75">
      <c r="A604" t="s">
        <v>50</v>
      </c>
      <c s="34" t="s">
        <v>814</v>
      </c>
      <c s="34" t="s">
        <v>815</v>
      </c>
      <c s="35" t="s">
        <v>5</v>
      </c>
      <c s="6" t="s">
        <v>816</v>
      </c>
      <c s="36" t="s">
        <v>110</v>
      </c>
      <c s="37">
        <v>1</v>
      </c>
      <c s="36">
        <v>0</v>
      </c>
      <c s="36">
        <f>ROUND(G604*H604,6)</f>
      </c>
      <c r="L604" s="38">
        <v>0</v>
      </c>
      <c s="32">
        <f>ROUND(ROUND(L604,2)*ROUND(G604,3),2)</f>
      </c>
      <c s="36" t="s">
        <v>55</v>
      </c>
      <c>
        <f>(M604*21)/100</f>
      </c>
      <c t="s">
        <v>28</v>
      </c>
    </row>
    <row r="605" spans="1:5" ht="12.75">
      <c r="A605" s="35" t="s">
        <v>56</v>
      </c>
      <c r="E605" s="39" t="s">
        <v>816</v>
      </c>
    </row>
    <row r="606" spans="1:5" ht="12.75">
      <c r="A606" s="35" t="s">
        <v>57</v>
      </c>
      <c r="E606" s="40" t="s">
        <v>58</v>
      </c>
    </row>
    <row r="607" spans="1:5" ht="63.75">
      <c r="A607" t="s">
        <v>59</v>
      </c>
      <c r="E607" s="39" t="s">
        <v>817</v>
      </c>
    </row>
    <row r="608" spans="1:16" ht="25.5">
      <c r="A608" t="s">
        <v>50</v>
      </c>
      <c s="34" t="s">
        <v>818</v>
      </c>
      <c s="34" t="s">
        <v>819</v>
      </c>
      <c s="35" t="s">
        <v>5</v>
      </c>
      <c s="6" t="s">
        <v>504</v>
      </c>
      <c s="36" t="s">
        <v>110</v>
      </c>
      <c s="37">
        <v>40</v>
      </c>
      <c s="36">
        <v>0</v>
      </c>
      <c s="36">
        <f>ROUND(G608*H608,6)</f>
      </c>
      <c r="L608" s="38">
        <v>0</v>
      </c>
      <c s="32">
        <f>ROUND(ROUND(L608,2)*ROUND(G608,3),2)</f>
      </c>
      <c s="36" t="s">
        <v>55</v>
      </c>
      <c>
        <f>(M608*21)/100</f>
      </c>
      <c t="s">
        <v>28</v>
      </c>
    </row>
    <row r="609" spans="1:5" ht="25.5">
      <c r="A609" s="35" t="s">
        <v>56</v>
      </c>
      <c r="E609" s="39" t="s">
        <v>504</v>
      </c>
    </row>
    <row r="610" spans="1:5" ht="12.75">
      <c r="A610" s="35" t="s">
        <v>57</v>
      </c>
      <c r="E610" s="40" t="s">
        <v>166</v>
      </c>
    </row>
    <row r="611" spans="1:5" ht="102">
      <c r="A611" t="s">
        <v>59</v>
      </c>
      <c r="E611" s="39" t="s">
        <v>820</v>
      </c>
    </row>
    <row r="612" spans="1:16" ht="25.5">
      <c r="A612" t="s">
        <v>50</v>
      </c>
      <c s="34" t="s">
        <v>821</v>
      </c>
      <c s="34" t="s">
        <v>822</v>
      </c>
      <c s="35" t="s">
        <v>5</v>
      </c>
      <c s="6" t="s">
        <v>508</v>
      </c>
      <c s="36" t="s">
        <v>110</v>
      </c>
      <c s="37">
        <v>5</v>
      </c>
      <c s="36">
        <v>0</v>
      </c>
      <c s="36">
        <f>ROUND(G612*H612,6)</f>
      </c>
      <c r="L612" s="38">
        <v>0</v>
      </c>
      <c s="32">
        <f>ROUND(ROUND(L612,2)*ROUND(G612,3),2)</f>
      </c>
      <c s="36" t="s">
        <v>55</v>
      </c>
      <c>
        <f>(M612*21)/100</f>
      </c>
      <c t="s">
        <v>28</v>
      </c>
    </row>
    <row r="613" spans="1:5" ht="25.5">
      <c r="A613" s="35" t="s">
        <v>56</v>
      </c>
      <c r="E613" s="39" t="s">
        <v>508</v>
      </c>
    </row>
    <row r="614" spans="1:5" ht="12.75">
      <c r="A614" s="35" t="s">
        <v>57</v>
      </c>
      <c r="E614" s="40" t="s">
        <v>220</v>
      </c>
    </row>
    <row r="615" spans="1:5" ht="102">
      <c r="A615" t="s">
        <v>59</v>
      </c>
      <c r="E615" s="39" t="s">
        <v>823</v>
      </c>
    </row>
    <row r="616" spans="1:16" ht="12.75">
      <c r="A616" t="s">
        <v>50</v>
      </c>
      <c s="34" t="s">
        <v>824</v>
      </c>
      <c s="34" t="s">
        <v>825</v>
      </c>
      <c s="35" t="s">
        <v>5</v>
      </c>
      <c s="6" t="s">
        <v>826</v>
      </c>
      <c s="36" t="s">
        <v>110</v>
      </c>
      <c s="37">
        <v>2</v>
      </c>
      <c s="36">
        <v>0</v>
      </c>
      <c s="36">
        <f>ROUND(G616*H616,6)</f>
      </c>
      <c r="L616" s="38">
        <v>0</v>
      </c>
      <c s="32">
        <f>ROUND(ROUND(L616,2)*ROUND(G616,3),2)</f>
      </c>
      <c s="36" t="s">
        <v>55</v>
      </c>
      <c>
        <f>(M616*21)/100</f>
      </c>
      <c t="s">
        <v>28</v>
      </c>
    </row>
    <row r="617" spans="1:5" ht="12.75">
      <c r="A617" s="35" t="s">
        <v>56</v>
      </c>
      <c r="E617" s="39" t="s">
        <v>826</v>
      </c>
    </row>
    <row r="618" spans="1:5" ht="12.75">
      <c r="A618" s="35" t="s">
        <v>57</v>
      </c>
      <c r="E618" s="40" t="s">
        <v>415</v>
      </c>
    </row>
    <row r="619" spans="1:5" ht="102">
      <c r="A619" t="s">
        <v>59</v>
      </c>
      <c r="E619" s="39" t="s">
        <v>827</v>
      </c>
    </row>
    <row r="620" spans="1:16" ht="12.75">
      <c r="A620" t="s">
        <v>50</v>
      </c>
      <c s="34" t="s">
        <v>828</v>
      </c>
      <c s="34" t="s">
        <v>829</v>
      </c>
      <c s="35" t="s">
        <v>5</v>
      </c>
      <c s="6" t="s">
        <v>830</v>
      </c>
      <c s="36" t="s">
        <v>110</v>
      </c>
      <c s="37">
        <v>1</v>
      </c>
      <c s="36">
        <v>0</v>
      </c>
      <c s="36">
        <f>ROUND(G620*H620,6)</f>
      </c>
      <c r="L620" s="38">
        <v>0</v>
      </c>
      <c s="32">
        <f>ROUND(ROUND(L620,2)*ROUND(G620,3),2)</f>
      </c>
      <c s="36" t="s">
        <v>55</v>
      </c>
      <c>
        <f>(M620*21)/100</f>
      </c>
      <c t="s">
        <v>28</v>
      </c>
    </row>
    <row r="621" spans="1:5" ht="12.75">
      <c r="A621" s="35" t="s">
        <v>56</v>
      </c>
      <c r="E621" s="39" t="s">
        <v>830</v>
      </c>
    </row>
    <row r="622" spans="1:5" ht="12.75">
      <c r="A622" s="35" t="s">
        <v>57</v>
      </c>
      <c r="E622" s="40" t="s">
        <v>58</v>
      </c>
    </row>
    <row r="623" spans="1:5" ht="63.75">
      <c r="A623" t="s">
        <v>59</v>
      </c>
      <c r="E623" s="39" t="s">
        <v>831</v>
      </c>
    </row>
    <row r="624" spans="1:16" ht="12.75">
      <c r="A624" t="s">
        <v>50</v>
      </c>
      <c s="34" t="s">
        <v>832</v>
      </c>
      <c s="34" t="s">
        <v>833</v>
      </c>
      <c s="35" t="s">
        <v>5</v>
      </c>
      <c s="6" t="s">
        <v>834</v>
      </c>
      <c s="36" t="s">
        <v>110</v>
      </c>
      <c s="37">
        <v>2</v>
      </c>
      <c s="36">
        <v>0</v>
      </c>
      <c s="36">
        <f>ROUND(G624*H624,6)</f>
      </c>
      <c r="L624" s="38">
        <v>0</v>
      </c>
      <c s="32">
        <f>ROUND(ROUND(L624,2)*ROUND(G624,3),2)</f>
      </c>
      <c s="36" t="s">
        <v>55</v>
      </c>
      <c>
        <f>(M624*21)/100</f>
      </c>
      <c t="s">
        <v>28</v>
      </c>
    </row>
    <row r="625" spans="1:5" ht="12.75">
      <c r="A625" s="35" t="s">
        <v>56</v>
      </c>
      <c r="E625" s="39" t="s">
        <v>834</v>
      </c>
    </row>
    <row r="626" spans="1:5" ht="12.75">
      <c r="A626" s="35" t="s">
        <v>57</v>
      </c>
      <c r="E626" s="40" t="s">
        <v>415</v>
      </c>
    </row>
    <row r="627" spans="1:5" ht="140.25">
      <c r="A627" t="s">
        <v>59</v>
      </c>
      <c r="E627" s="39" t="s">
        <v>835</v>
      </c>
    </row>
    <row r="628" spans="1:13" ht="12.75">
      <c r="A628" t="s">
        <v>47</v>
      </c>
      <c r="C628" s="31" t="s">
        <v>836</v>
      </c>
      <c r="E628" s="33" t="s">
        <v>837</v>
      </c>
      <c r="J628" s="32">
        <f>0</f>
      </c>
      <c s="32">
        <f>0</f>
      </c>
      <c s="32">
        <f>0+L629+L633+L637+L641+L645+L649+L653+L657+L661+L665+L669+L673+L677+L681+L685</f>
      </c>
      <c s="32">
        <f>0+M629+M633+M637+M641+M645+M649+M653+M657+M661+M665+M669+M673+M677+M681+M685</f>
      </c>
    </row>
    <row r="629" spans="1:16" ht="12.75">
      <c r="A629" t="s">
        <v>50</v>
      </c>
      <c s="34" t="s">
        <v>838</v>
      </c>
      <c s="34" t="s">
        <v>839</v>
      </c>
      <c s="35" t="s">
        <v>5</v>
      </c>
      <c s="6" t="s">
        <v>840</v>
      </c>
      <c s="36" t="s">
        <v>110</v>
      </c>
      <c s="37">
        <v>1</v>
      </c>
      <c s="36">
        <v>0</v>
      </c>
      <c s="36">
        <f>ROUND(G629*H629,6)</f>
      </c>
      <c r="L629" s="38">
        <v>0</v>
      </c>
      <c s="32">
        <f>ROUND(ROUND(L629,2)*ROUND(G629,3),2)</f>
      </c>
      <c s="36" t="s">
        <v>55</v>
      </c>
      <c>
        <f>(M629*21)/100</f>
      </c>
      <c t="s">
        <v>28</v>
      </c>
    </row>
    <row r="630" spans="1:5" ht="12.75">
      <c r="A630" s="35" t="s">
        <v>56</v>
      </c>
      <c r="E630" s="39" t="s">
        <v>840</v>
      </c>
    </row>
    <row r="631" spans="1:5" ht="12.75">
      <c r="A631" s="35" t="s">
        <v>57</v>
      </c>
      <c r="E631" s="40" t="s">
        <v>58</v>
      </c>
    </row>
    <row r="632" spans="1:5" ht="178.5">
      <c r="A632" t="s">
        <v>59</v>
      </c>
      <c r="E632" s="39" t="s">
        <v>841</v>
      </c>
    </row>
    <row r="633" spans="1:16" ht="12.75">
      <c r="A633" t="s">
        <v>50</v>
      </c>
      <c s="34" t="s">
        <v>842</v>
      </c>
      <c s="34" t="s">
        <v>843</v>
      </c>
      <c s="35" t="s">
        <v>5</v>
      </c>
      <c s="6" t="s">
        <v>844</v>
      </c>
      <c s="36" t="s">
        <v>110</v>
      </c>
      <c s="37">
        <v>1</v>
      </c>
      <c s="36">
        <v>0</v>
      </c>
      <c s="36">
        <f>ROUND(G633*H633,6)</f>
      </c>
      <c r="L633" s="38">
        <v>0</v>
      </c>
      <c s="32">
        <f>ROUND(ROUND(L633,2)*ROUND(G633,3),2)</f>
      </c>
      <c s="36" t="s">
        <v>55</v>
      </c>
      <c>
        <f>(M633*21)/100</f>
      </c>
      <c t="s">
        <v>28</v>
      </c>
    </row>
    <row r="634" spans="1:5" ht="12.75">
      <c r="A634" s="35" t="s">
        <v>56</v>
      </c>
      <c r="E634" s="39" t="s">
        <v>844</v>
      </c>
    </row>
    <row r="635" spans="1:5" ht="12.75">
      <c r="A635" s="35" t="s">
        <v>57</v>
      </c>
      <c r="E635" s="40" t="s">
        <v>58</v>
      </c>
    </row>
    <row r="636" spans="1:5" ht="409.5">
      <c r="A636" t="s">
        <v>59</v>
      </c>
      <c r="E636" s="39" t="s">
        <v>845</v>
      </c>
    </row>
    <row r="637" spans="1:16" ht="12.75">
      <c r="A637" t="s">
        <v>50</v>
      </c>
      <c s="34" t="s">
        <v>846</v>
      </c>
      <c s="34" t="s">
        <v>847</v>
      </c>
      <c s="35" t="s">
        <v>5</v>
      </c>
      <c s="6" t="s">
        <v>848</v>
      </c>
      <c s="36" t="s">
        <v>110</v>
      </c>
      <c s="37">
        <v>3</v>
      </c>
      <c s="36">
        <v>0</v>
      </c>
      <c s="36">
        <f>ROUND(G637*H637,6)</f>
      </c>
      <c r="L637" s="38">
        <v>0</v>
      </c>
      <c s="32">
        <f>ROUND(ROUND(L637,2)*ROUND(G637,3),2)</f>
      </c>
      <c s="36" t="s">
        <v>55</v>
      </c>
      <c>
        <f>(M637*21)/100</f>
      </c>
      <c t="s">
        <v>28</v>
      </c>
    </row>
    <row r="638" spans="1:5" ht="12.75">
      <c r="A638" s="35" t="s">
        <v>56</v>
      </c>
      <c r="E638" s="39" t="s">
        <v>848</v>
      </c>
    </row>
    <row r="639" spans="1:5" ht="12.75">
      <c r="A639" s="35" t="s">
        <v>57</v>
      </c>
      <c r="E639" s="40" t="s">
        <v>248</v>
      </c>
    </row>
    <row r="640" spans="1:5" ht="102">
      <c r="A640" t="s">
        <v>59</v>
      </c>
      <c r="E640" s="39" t="s">
        <v>849</v>
      </c>
    </row>
    <row r="641" spans="1:16" ht="25.5">
      <c r="A641" t="s">
        <v>50</v>
      </c>
      <c s="34" t="s">
        <v>850</v>
      </c>
      <c s="34" t="s">
        <v>851</v>
      </c>
      <c s="35" t="s">
        <v>5</v>
      </c>
      <c s="6" t="s">
        <v>852</v>
      </c>
      <c s="36" t="s">
        <v>110</v>
      </c>
      <c s="37">
        <v>3</v>
      </c>
      <c s="36">
        <v>0</v>
      </c>
      <c s="36">
        <f>ROUND(G641*H641,6)</f>
      </c>
      <c r="L641" s="38">
        <v>0</v>
      </c>
      <c s="32">
        <f>ROUND(ROUND(L641,2)*ROUND(G641,3),2)</f>
      </c>
      <c s="36" t="s">
        <v>55</v>
      </c>
      <c>
        <f>(M641*21)/100</f>
      </c>
      <c t="s">
        <v>28</v>
      </c>
    </row>
    <row r="642" spans="1:5" ht="25.5">
      <c r="A642" s="35" t="s">
        <v>56</v>
      </c>
      <c r="E642" s="39" t="s">
        <v>852</v>
      </c>
    </row>
    <row r="643" spans="1:5" ht="12.75">
      <c r="A643" s="35" t="s">
        <v>57</v>
      </c>
      <c r="E643" s="40" t="s">
        <v>248</v>
      </c>
    </row>
    <row r="644" spans="1:5" ht="102">
      <c r="A644" t="s">
        <v>59</v>
      </c>
      <c r="E644" s="39" t="s">
        <v>853</v>
      </c>
    </row>
    <row r="645" spans="1:16" ht="12.75">
      <c r="A645" t="s">
        <v>50</v>
      </c>
      <c s="34" t="s">
        <v>854</v>
      </c>
      <c s="34" t="s">
        <v>855</v>
      </c>
      <c s="35" t="s">
        <v>5</v>
      </c>
      <c s="6" t="s">
        <v>856</v>
      </c>
      <c s="36" t="s">
        <v>267</v>
      </c>
      <c s="37">
        <v>120</v>
      </c>
      <c s="36">
        <v>0</v>
      </c>
      <c s="36">
        <f>ROUND(G645*H645,6)</f>
      </c>
      <c r="L645" s="38">
        <v>0</v>
      </c>
      <c s="32">
        <f>ROUND(ROUND(L645,2)*ROUND(G645,3),2)</f>
      </c>
      <c s="36" t="s">
        <v>55</v>
      </c>
      <c>
        <f>(M645*21)/100</f>
      </c>
      <c t="s">
        <v>28</v>
      </c>
    </row>
    <row r="646" spans="1:5" ht="12.75">
      <c r="A646" s="35" t="s">
        <v>56</v>
      </c>
      <c r="E646" s="39" t="s">
        <v>856</v>
      </c>
    </row>
    <row r="647" spans="1:5" ht="12.75">
      <c r="A647" s="35" t="s">
        <v>57</v>
      </c>
      <c r="E647" s="40" t="s">
        <v>857</v>
      </c>
    </row>
    <row r="648" spans="1:5" ht="102">
      <c r="A648" t="s">
        <v>59</v>
      </c>
      <c r="E648" s="39" t="s">
        <v>858</v>
      </c>
    </row>
    <row r="649" spans="1:16" ht="12.75">
      <c r="A649" t="s">
        <v>50</v>
      </c>
      <c s="34" t="s">
        <v>859</v>
      </c>
      <c s="34" t="s">
        <v>860</v>
      </c>
      <c s="35" t="s">
        <v>5</v>
      </c>
      <c s="6" t="s">
        <v>861</v>
      </c>
      <c s="36" t="s">
        <v>267</v>
      </c>
      <c s="37">
        <v>120</v>
      </c>
      <c s="36">
        <v>0</v>
      </c>
      <c s="36">
        <f>ROUND(G649*H649,6)</f>
      </c>
      <c r="L649" s="38">
        <v>0</v>
      </c>
      <c s="32">
        <f>ROUND(ROUND(L649,2)*ROUND(G649,3),2)</f>
      </c>
      <c s="36" t="s">
        <v>55</v>
      </c>
      <c>
        <f>(M649*21)/100</f>
      </c>
      <c t="s">
        <v>28</v>
      </c>
    </row>
    <row r="650" spans="1:5" ht="12.75">
      <c r="A650" s="35" t="s">
        <v>56</v>
      </c>
      <c r="E650" s="39" t="s">
        <v>861</v>
      </c>
    </row>
    <row r="651" spans="1:5" ht="12.75">
      <c r="A651" s="35" t="s">
        <v>57</v>
      </c>
      <c r="E651" s="40" t="s">
        <v>857</v>
      </c>
    </row>
    <row r="652" spans="1:5" ht="102">
      <c r="A652" t="s">
        <v>59</v>
      </c>
      <c r="E652" s="39" t="s">
        <v>858</v>
      </c>
    </row>
    <row r="653" spans="1:16" ht="12.75">
      <c r="A653" t="s">
        <v>50</v>
      </c>
      <c s="34" t="s">
        <v>862</v>
      </c>
      <c s="34" t="s">
        <v>863</v>
      </c>
      <c s="35" t="s">
        <v>5</v>
      </c>
      <c s="6" t="s">
        <v>864</v>
      </c>
      <c s="36" t="s">
        <v>267</v>
      </c>
      <c s="37">
        <v>175</v>
      </c>
      <c s="36">
        <v>0</v>
      </c>
      <c s="36">
        <f>ROUND(G653*H653,6)</f>
      </c>
      <c r="L653" s="38">
        <v>0</v>
      </c>
      <c s="32">
        <f>ROUND(ROUND(L653,2)*ROUND(G653,3),2)</f>
      </c>
      <c s="36" t="s">
        <v>55</v>
      </c>
      <c>
        <f>(M653*21)/100</f>
      </c>
      <c t="s">
        <v>28</v>
      </c>
    </row>
    <row r="654" spans="1:5" ht="12.75">
      <c r="A654" s="35" t="s">
        <v>56</v>
      </c>
      <c r="E654" s="39" t="s">
        <v>864</v>
      </c>
    </row>
    <row r="655" spans="1:5" ht="12.75">
      <c r="A655" s="35" t="s">
        <v>57</v>
      </c>
      <c r="E655" s="40" t="s">
        <v>865</v>
      </c>
    </row>
    <row r="656" spans="1:5" ht="102">
      <c r="A656" t="s">
        <v>59</v>
      </c>
      <c r="E656" s="39" t="s">
        <v>866</v>
      </c>
    </row>
    <row r="657" spans="1:16" ht="12.75">
      <c r="A657" t="s">
        <v>50</v>
      </c>
      <c s="34" t="s">
        <v>867</v>
      </c>
      <c s="34" t="s">
        <v>868</v>
      </c>
      <c s="35" t="s">
        <v>5</v>
      </c>
      <c s="6" t="s">
        <v>869</v>
      </c>
      <c s="36" t="s">
        <v>267</v>
      </c>
      <c s="37">
        <v>175</v>
      </c>
      <c s="36">
        <v>0</v>
      </c>
      <c s="36">
        <f>ROUND(G657*H657,6)</f>
      </c>
      <c r="L657" s="38">
        <v>0</v>
      </c>
      <c s="32">
        <f>ROUND(ROUND(L657,2)*ROUND(G657,3),2)</f>
      </c>
      <c s="36" t="s">
        <v>55</v>
      </c>
      <c>
        <f>(M657*21)/100</f>
      </c>
      <c t="s">
        <v>28</v>
      </c>
    </row>
    <row r="658" spans="1:5" ht="12.75">
      <c r="A658" s="35" t="s">
        <v>56</v>
      </c>
      <c r="E658" s="39" t="s">
        <v>869</v>
      </c>
    </row>
    <row r="659" spans="1:5" ht="12.75">
      <c r="A659" s="35" t="s">
        <v>57</v>
      </c>
      <c r="E659" s="40" t="s">
        <v>865</v>
      </c>
    </row>
    <row r="660" spans="1:5" ht="102">
      <c r="A660" t="s">
        <v>59</v>
      </c>
      <c r="E660" s="39" t="s">
        <v>866</v>
      </c>
    </row>
    <row r="661" spans="1:16" ht="12.75">
      <c r="A661" t="s">
        <v>50</v>
      </c>
      <c s="34" t="s">
        <v>870</v>
      </c>
      <c s="34" t="s">
        <v>871</v>
      </c>
      <c s="35" t="s">
        <v>5</v>
      </c>
      <c s="6" t="s">
        <v>488</v>
      </c>
      <c s="36" t="s">
        <v>267</v>
      </c>
      <c s="37">
        <v>120</v>
      </c>
      <c s="36">
        <v>0</v>
      </c>
      <c s="36">
        <f>ROUND(G661*H661,6)</f>
      </c>
      <c r="L661" s="38">
        <v>0</v>
      </c>
      <c s="32">
        <f>ROUND(ROUND(L661,2)*ROUND(G661,3),2)</f>
      </c>
      <c s="36" t="s">
        <v>55</v>
      </c>
      <c>
        <f>(M661*21)/100</f>
      </c>
      <c t="s">
        <v>28</v>
      </c>
    </row>
    <row r="662" spans="1:5" ht="12.75">
      <c r="A662" s="35" t="s">
        <v>56</v>
      </c>
      <c r="E662" s="39" t="s">
        <v>488</v>
      </c>
    </row>
    <row r="663" spans="1:5" ht="12.75">
      <c r="A663" s="35" t="s">
        <v>57</v>
      </c>
      <c r="E663" s="40" t="s">
        <v>857</v>
      </c>
    </row>
    <row r="664" spans="1:5" ht="102">
      <c r="A664" t="s">
        <v>59</v>
      </c>
      <c r="E664" s="39" t="s">
        <v>872</v>
      </c>
    </row>
    <row r="665" spans="1:16" ht="12.75">
      <c r="A665" t="s">
        <v>50</v>
      </c>
      <c s="34" t="s">
        <v>873</v>
      </c>
      <c s="34" t="s">
        <v>874</v>
      </c>
      <c s="35" t="s">
        <v>5</v>
      </c>
      <c s="6" t="s">
        <v>492</v>
      </c>
      <c s="36" t="s">
        <v>110</v>
      </c>
      <c s="37">
        <v>120</v>
      </c>
      <c s="36">
        <v>0</v>
      </c>
      <c s="36">
        <f>ROUND(G665*H665,6)</f>
      </c>
      <c r="L665" s="38">
        <v>0</v>
      </c>
      <c s="32">
        <f>ROUND(ROUND(L665,2)*ROUND(G665,3),2)</f>
      </c>
      <c s="36" t="s">
        <v>55</v>
      </c>
      <c>
        <f>(M665*21)/100</f>
      </c>
      <c t="s">
        <v>28</v>
      </c>
    </row>
    <row r="666" spans="1:5" ht="12.75">
      <c r="A666" s="35" t="s">
        <v>56</v>
      </c>
      <c r="E666" s="39" t="s">
        <v>492</v>
      </c>
    </row>
    <row r="667" spans="1:5" ht="12.75">
      <c r="A667" s="35" t="s">
        <v>57</v>
      </c>
      <c r="E667" s="40" t="s">
        <v>857</v>
      </c>
    </row>
    <row r="668" spans="1:5" ht="102">
      <c r="A668" t="s">
        <v>59</v>
      </c>
      <c r="E668" s="39" t="s">
        <v>875</v>
      </c>
    </row>
    <row r="669" spans="1:16" ht="12.75">
      <c r="A669" t="s">
        <v>50</v>
      </c>
      <c s="34" t="s">
        <v>876</v>
      </c>
      <c s="34" t="s">
        <v>877</v>
      </c>
      <c s="35" t="s">
        <v>5</v>
      </c>
      <c s="6" t="s">
        <v>496</v>
      </c>
      <c s="36" t="s">
        <v>110</v>
      </c>
      <c s="37">
        <v>25</v>
      </c>
      <c s="36">
        <v>0</v>
      </c>
      <c s="36">
        <f>ROUND(G669*H669,6)</f>
      </c>
      <c r="L669" s="38">
        <v>0</v>
      </c>
      <c s="32">
        <f>ROUND(ROUND(L669,2)*ROUND(G669,3),2)</f>
      </c>
      <c s="36" t="s">
        <v>55</v>
      </c>
      <c>
        <f>(M669*21)/100</f>
      </c>
      <c t="s">
        <v>28</v>
      </c>
    </row>
    <row r="670" spans="1:5" ht="12.75">
      <c r="A670" s="35" t="s">
        <v>56</v>
      </c>
      <c r="E670" s="39" t="s">
        <v>496</v>
      </c>
    </row>
    <row r="671" spans="1:5" ht="12.75">
      <c r="A671" s="35" t="s">
        <v>57</v>
      </c>
      <c r="E671" s="40" t="s">
        <v>509</v>
      </c>
    </row>
    <row r="672" spans="1:5" ht="102">
      <c r="A672" t="s">
        <v>59</v>
      </c>
      <c r="E672" s="39" t="s">
        <v>875</v>
      </c>
    </row>
    <row r="673" spans="1:16" ht="25.5">
      <c r="A673" t="s">
        <v>50</v>
      </c>
      <c s="34" t="s">
        <v>878</v>
      </c>
      <c s="34" t="s">
        <v>879</v>
      </c>
      <c s="35" t="s">
        <v>5</v>
      </c>
      <c s="6" t="s">
        <v>504</v>
      </c>
      <c s="36" t="s">
        <v>110</v>
      </c>
      <c s="37">
        <v>40</v>
      </c>
      <c s="36">
        <v>0</v>
      </c>
      <c s="36">
        <f>ROUND(G673*H673,6)</f>
      </c>
      <c r="L673" s="38">
        <v>0</v>
      </c>
      <c s="32">
        <f>ROUND(ROUND(L673,2)*ROUND(G673,3),2)</f>
      </c>
      <c s="36" t="s">
        <v>55</v>
      </c>
      <c>
        <f>(M673*21)/100</f>
      </c>
      <c t="s">
        <v>28</v>
      </c>
    </row>
    <row r="674" spans="1:5" ht="25.5">
      <c r="A674" s="35" t="s">
        <v>56</v>
      </c>
      <c r="E674" s="39" t="s">
        <v>504</v>
      </c>
    </row>
    <row r="675" spans="1:5" ht="12.75">
      <c r="A675" s="35" t="s">
        <v>57</v>
      </c>
      <c r="E675" s="40" t="s">
        <v>166</v>
      </c>
    </row>
    <row r="676" spans="1:5" ht="102">
      <c r="A676" t="s">
        <v>59</v>
      </c>
      <c r="E676" s="39" t="s">
        <v>880</v>
      </c>
    </row>
    <row r="677" spans="1:16" ht="25.5">
      <c r="A677" t="s">
        <v>50</v>
      </c>
      <c s="34" t="s">
        <v>881</v>
      </c>
      <c s="34" t="s">
        <v>882</v>
      </c>
      <c s="35" t="s">
        <v>5</v>
      </c>
      <c s="6" t="s">
        <v>508</v>
      </c>
      <c s="36" t="s">
        <v>110</v>
      </c>
      <c s="37">
        <v>5</v>
      </c>
      <c s="36">
        <v>0</v>
      </c>
      <c s="36">
        <f>ROUND(G677*H677,6)</f>
      </c>
      <c r="L677" s="38">
        <v>0</v>
      </c>
      <c s="32">
        <f>ROUND(ROUND(L677,2)*ROUND(G677,3),2)</f>
      </c>
      <c s="36" t="s">
        <v>55</v>
      </c>
      <c>
        <f>(M677*21)/100</f>
      </c>
      <c t="s">
        <v>28</v>
      </c>
    </row>
    <row r="678" spans="1:5" ht="25.5">
      <c r="A678" s="35" t="s">
        <v>56</v>
      </c>
      <c r="E678" s="39" t="s">
        <v>508</v>
      </c>
    </row>
    <row r="679" spans="1:5" ht="12.75">
      <c r="A679" s="35" t="s">
        <v>57</v>
      </c>
      <c r="E679" s="40" t="s">
        <v>220</v>
      </c>
    </row>
    <row r="680" spans="1:5" ht="102">
      <c r="A680" t="s">
        <v>59</v>
      </c>
      <c r="E680" s="39" t="s">
        <v>883</v>
      </c>
    </row>
    <row r="681" spans="1:16" ht="12.75">
      <c r="A681" t="s">
        <v>50</v>
      </c>
      <c s="34" t="s">
        <v>884</v>
      </c>
      <c s="34" t="s">
        <v>885</v>
      </c>
      <c s="35" t="s">
        <v>5</v>
      </c>
      <c s="6" t="s">
        <v>886</v>
      </c>
      <c s="36" t="s">
        <v>110</v>
      </c>
      <c s="37">
        <v>1</v>
      </c>
      <c s="36">
        <v>0</v>
      </c>
      <c s="36">
        <f>ROUND(G681*H681,6)</f>
      </c>
      <c r="L681" s="38">
        <v>0</v>
      </c>
      <c s="32">
        <f>ROUND(ROUND(L681,2)*ROUND(G681,3),2)</f>
      </c>
      <c s="36" t="s">
        <v>55</v>
      </c>
      <c>
        <f>(M681*21)/100</f>
      </c>
      <c t="s">
        <v>28</v>
      </c>
    </row>
    <row r="682" spans="1:5" ht="12.75">
      <c r="A682" s="35" t="s">
        <v>56</v>
      </c>
      <c r="E682" s="39" t="s">
        <v>886</v>
      </c>
    </row>
    <row r="683" spans="1:5" ht="12.75">
      <c r="A683" s="35" t="s">
        <v>57</v>
      </c>
      <c r="E683" s="40" t="s">
        <v>58</v>
      </c>
    </row>
    <row r="684" spans="1:5" ht="102">
      <c r="A684" t="s">
        <v>59</v>
      </c>
      <c r="E684" s="39" t="s">
        <v>887</v>
      </c>
    </row>
    <row r="685" spans="1:16" ht="12.75">
      <c r="A685" t="s">
        <v>50</v>
      </c>
      <c s="34" t="s">
        <v>888</v>
      </c>
      <c s="34" t="s">
        <v>889</v>
      </c>
      <c s="35" t="s">
        <v>5</v>
      </c>
      <c s="6" t="s">
        <v>890</v>
      </c>
      <c s="36" t="s">
        <v>110</v>
      </c>
      <c s="37">
        <v>4</v>
      </c>
      <c s="36">
        <v>0</v>
      </c>
      <c s="36">
        <f>ROUND(G685*H685,6)</f>
      </c>
      <c r="L685" s="38">
        <v>0</v>
      </c>
      <c s="32">
        <f>ROUND(ROUND(L685,2)*ROUND(G685,3),2)</f>
      </c>
      <c s="36" t="s">
        <v>55</v>
      </c>
      <c>
        <f>(M685*21)/100</f>
      </c>
      <c t="s">
        <v>28</v>
      </c>
    </row>
    <row r="686" spans="1:5" ht="12.75">
      <c r="A686" s="35" t="s">
        <v>56</v>
      </c>
      <c r="E686" s="39" t="s">
        <v>890</v>
      </c>
    </row>
    <row r="687" spans="1:5" ht="12.75">
      <c r="A687" s="35" t="s">
        <v>57</v>
      </c>
      <c r="E687" s="40" t="s">
        <v>209</v>
      </c>
    </row>
    <row r="688" spans="1:5" ht="140.25">
      <c r="A688" t="s">
        <v>59</v>
      </c>
      <c r="E688" s="39" t="s">
        <v>891</v>
      </c>
    </row>
    <row r="689" spans="1:13" ht="12.75">
      <c r="A689" t="s">
        <v>47</v>
      </c>
      <c r="C689" s="31" t="s">
        <v>892</v>
      </c>
      <c r="E689" s="33" t="s">
        <v>893</v>
      </c>
      <c r="J689" s="32">
        <f>0</f>
      </c>
      <c s="32">
        <f>0</f>
      </c>
      <c s="32">
        <f>0+L690+L694+L698+L702+L706+L710+L714+L718</f>
      </c>
      <c s="32">
        <f>0+M690+M694+M698+M702+M706+M710+M714+M718</f>
      </c>
    </row>
    <row r="690" spans="1:16" ht="25.5">
      <c r="A690" t="s">
        <v>50</v>
      </c>
      <c s="34" t="s">
        <v>894</v>
      </c>
      <c s="34" t="s">
        <v>895</v>
      </c>
      <c s="35" t="s">
        <v>5</v>
      </c>
      <c s="6" t="s">
        <v>896</v>
      </c>
      <c s="36" t="s">
        <v>110</v>
      </c>
      <c s="37">
        <v>4</v>
      </c>
      <c s="36">
        <v>0</v>
      </c>
      <c s="36">
        <f>ROUND(G690*H690,6)</f>
      </c>
      <c r="L690" s="38">
        <v>0</v>
      </c>
      <c s="32">
        <f>ROUND(ROUND(L690,2)*ROUND(G690,3),2)</f>
      </c>
      <c s="36" t="s">
        <v>55</v>
      </c>
      <c>
        <f>(M690*21)/100</f>
      </c>
      <c t="s">
        <v>28</v>
      </c>
    </row>
    <row r="691" spans="1:5" ht="25.5">
      <c r="A691" s="35" t="s">
        <v>56</v>
      </c>
      <c r="E691" s="39" t="s">
        <v>896</v>
      </c>
    </row>
    <row r="692" spans="1:5" ht="12.75">
      <c r="A692" s="35" t="s">
        <v>57</v>
      </c>
      <c r="E692" s="40" t="s">
        <v>209</v>
      </c>
    </row>
    <row r="693" spans="1:5" ht="331.5">
      <c r="A693" t="s">
        <v>59</v>
      </c>
      <c r="E693" s="39" t="s">
        <v>897</v>
      </c>
    </row>
    <row r="694" spans="1:16" ht="25.5">
      <c r="A694" t="s">
        <v>50</v>
      </c>
      <c s="34" t="s">
        <v>898</v>
      </c>
      <c s="34" t="s">
        <v>899</v>
      </c>
      <c s="35" t="s">
        <v>5</v>
      </c>
      <c s="6" t="s">
        <v>900</v>
      </c>
      <c s="36" t="s">
        <v>110</v>
      </c>
      <c s="37">
        <v>2</v>
      </c>
      <c s="36">
        <v>0</v>
      </c>
      <c s="36">
        <f>ROUND(G694*H694,6)</f>
      </c>
      <c r="L694" s="38">
        <v>0</v>
      </c>
      <c s="32">
        <f>ROUND(ROUND(L694,2)*ROUND(G694,3),2)</f>
      </c>
      <c s="36" t="s">
        <v>55</v>
      </c>
      <c>
        <f>(M694*21)/100</f>
      </c>
      <c t="s">
        <v>28</v>
      </c>
    </row>
    <row r="695" spans="1:5" ht="25.5">
      <c r="A695" s="35" t="s">
        <v>56</v>
      </c>
      <c r="E695" s="39" t="s">
        <v>900</v>
      </c>
    </row>
    <row r="696" spans="1:5" ht="12.75">
      <c r="A696" s="35" t="s">
        <v>57</v>
      </c>
      <c r="E696" s="40" t="s">
        <v>415</v>
      </c>
    </row>
    <row r="697" spans="1:5" ht="140.25">
      <c r="A697" t="s">
        <v>59</v>
      </c>
      <c r="E697" s="39" t="s">
        <v>901</v>
      </c>
    </row>
    <row r="698" spans="1:16" ht="25.5">
      <c r="A698" t="s">
        <v>50</v>
      </c>
      <c s="34" t="s">
        <v>902</v>
      </c>
      <c s="34" t="s">
        <v>903</v>
      </c>
      <c s="35" t="s">
        <v>5</v>
      </c>
      <c s="6" t="s">
        <v>904</v>
      </c>
      <c s="36" t="s">
        <v>110</v>
      </c>
      <c s="37">
        <v>2</v>
      </c>
      <c s="36">
        <v>0</v>
      </c>
      <c s="36">
        <f>ROUND(G698*H698,6)</f>
      </c>
      <c r="L698" s="38">
        <v>0</v>
      </c>
      <c s="32">
        <f>ROUND(ROUND(L698,2)*ROUND(G698,3),2)</f>
      </c>
      <c s="36" t="s">
        <v>55</v>
      </c>
      <c>
        <f>(M698*21)/100</f>
      </c>
      <c t="s">
        <v>28</v>
      </c>
    </row>
    <row r="699" spans="1:5" ht="25.5">
      <c r="A699" s="35" t="s">
        <v>56</v>
      </c>
      <c r="E699" s="39" t="s">
        <v>904</v>
      </c>
    </row>
    <row r="700" spans="1:5" ht="12.75">
      <c r="A700" s="35" t="s">
        <v>57</v>
      </c>
      <c r="E700" s="40" t="s">
        <v>415</v>
      </c>
    </row>
    <row r="701" spans="1:5" ht="102">
      <c r="A701" t="s">
        <v>59</v>
      </c>
      <c r="E701" s="39" t="s">
        <v>905</v>
      </c>
    </row>
    <row r="702" spans="1:16" ht="12.75">
      <c r="A702" t="s">
        <v>50</v>
      </c>
      <c s="34" t="s">
        <v>906</v>
      </c>
      <c s="34" t="s">
        <v>907</v>
      </c>
      <c s="35" t="s">
        <v>5</v>
      </c>
      <c s="6" t="s">
        <v>908</v>
      </c>
      <c s="36" t="s">
        <v>267</v>
      </c>
      <c s="37">
        <v>6</v>
      </c>
      <c s="36">
        <v>0</v>
      </c>
      <c s="36">
        <f>ROUND(G702*H702,6)</f>
      </c>
      <c r="L702" s="38">
        <v>0</v>
      </c>
      <c s="32">
        <f>ROUND(ROUND(L702,2)*ROUND(G702,3),2)</f>
      </c>
      <c s="36" t="s">
        <v>55</v>
      </c>
      <c>
        <f>(M702*21)/100</f>
      </c>
      <c t="s">
        <v>28</v>
      </c>
    </row>
    <row r="703" spans="1:5" ht="12.75">
      <c r="A703" s="35" t="s">
        <v>56</v>
      </c>
      <c r="E703" s="39" t="s">
        <v>908</v>
      </c>
    </row>
    <row r="704" spans="1:5" ht="12.75">
      <c r="A704" s="35" t="s">
        <v>57</v>
      </c>
      <c r="E704" s="40" t="s">
        <v>241</v>
      </c>
    </row>
    <row r="705" spans="1:5" ht="63.75">
      <c r="A705" t="s">
        <v>59</v>
      </c>
      <c r="E705" s="39" t="s">
        <v>909</v>
      </c>
    </row>
    <row r="706" spans="1:16" ht="12.75">
      <c r="A706" t="s">
        <v>50</v>
      </c>
      <c s="34" t="s">
        <v>910</v>
      </c>
      <c s="34" t="s">
        <v>911</v>
      </c>
      <c s="35" t="s">
        <v>5</v>
      </c>
      <c s="6" t="s">
        <v>488</v>
      </c>
      <c s="36" t="s">
        <v>267</v>
      </c>
      <c s="37">
        <v>35</v>
      </c>
      <c s="36">
        <v>0</v>
      </c>
      <c s="36">
        <f>ROUND(G706*H706,6)</f>
      </c>
      <c r="L706" s="38">
        <v>0</v>
      </c>
      <c s="32">
        <f>ROUND(ROUND(L706,2)*ROUND(G706,3),2)</f>
      </c>
      <c s="36" t="s">
        <v>55</v>
      </c>
      <c>
        <f>(M706*21)/100</f>
      </c>
      <c t="s">
        <v>28</v>
      </c>
    </row>
    <row r="707" spans="1:5" ht="12.75">
      <c r="A707" s="35" t="s">
        <v>56</v>
      </c>
      <c r="E707" s="39" t="s">
        <v>488</v>
      </c>
    </row>
    <row r="708" spans="1:5" ht="12.75">
      <c r="A708" s="35" t="s">
        <v>57</v>
      </c>
      <c r="E708" s="40" t="s">
        <v>912</v>
      </c>
    </row>
    <row r="709" spans="1:5" ht="102">
      <c r="A709" t="s">
        <v>59</v>
      </c>
      <c r="E709" s="39" t="s">
        <v>913</v>
      </c>
    </row>
    <row r="710" spans="1:16" ht="25.5">
      <c r="A710" t="s">
        <v>50</v>
      </c>
      <c s="34" t="s">
        <v>914</v>
      </c>
      <c s="34" t="s">
        <v>915</v>
      </c>
      <c s="35" t="s">
        <v>5</v>
      </c>
      <c s="6" t="s">
        <v>504</v>
      </c>
      <c s="36" t="s">
        <v>110</v>
      </c>
      <c s="37">
        <v>5</v>
      </c>
      <c s="36">
        <v>0</v>
      </c>
      <c s="36">
        <f>ROUND(G710*H710,6)</f>
      </c>
      <c r="L710" s="38">
        <v>0</v>
      </c>
      <c s="32">
        <f>ROUND(ROUND(L710,2)*ROUND(G710,3),2)</f>
      </c>
      <c s="36" t="s">
        <v>55</v>
      </c>
      <c>
        <f>(M710*21)/100</f>
      </c>
      <c t="s">
        <v>28</v>
      </c>
    </row>
    <row r="711" spans="1:5" ht="25.5">
      <c r="A711" s="35" t="s">
        <v>56</v>
      </c>
      <c r="E711" s="39" t="s">
        <v>504</v>
      </c>
    </row>
    <row r="712" spans="1:5" ht="12.75">
      <c r="A712" s="35" t="s">
        <v>57</v>
      </c>
      <c r="E712" s="40" t="s">
        <v>220</v>
      </c>
    </row>
    <row r="713" spans="1:5" ht="102">
      <c r="A713" t="s">
        <v>59</v>
      </c>
      <c r="E713" s="39" t="s">
        <v>916</v>
      </c>
    </row>
    <row r="714" spans="1:16" ht="12.75">
      <c r="A714" t="s">
        <v>50</v>
      </c>
      <c s="34" t="s">
        <v>917</v>
      </c>
      <c s="34" t="s">
        <v>918</v>
      </c>
      <c s="35" t="s">
        <v>5</v>
      </c>
      <c s="6" t="s">
        <v>919</v>
      </c>
      <c s="36" t="s">
        <v>110</v>
      </c>
      <c s="37">
        <v>1</v>
      </c>
      <c s="36">
        <v>0</v>
      </c>
      <c s="36">
        <f>ROUND(G714*H714,6)</f>
      </c>
      <c r="L714" s="38">
        <v>0</v>
      </c>
      <c s="32">
        <f>ROUND(ROUND(L714,2)*ROUND(G714,3),2)</f>
      </c>
      <c s="36" t="s">
        <v>55</v>
      </c>
      <c>
        <f>(M714*21)/100</f>
      </c>
      <c t="s">
        <v>28</v>
      </c>
    </row>
    <row r="715" spans="1:5" ht="12.75">
      <c r="A715" s="35" t="s">
        <v>56</v>
      </c>
      <c r="E715" s="39" t="s">
        <v>919</v>
      </c>
    </row>
    <row r="716" spans="1:5" ht="12.75">
      <c r="A716" s="35" t="s">
        <v>57</v>
      </c>
      <c r="E716" s="40" t="s">
        <v>58</v>
      </c>
    </row>
    <row r="717" spans="1:5" ht="102">
      <c r="A717" t="s">
        <v>59</v>
      </c>
      <c r="E717" s="39" t="s">
        <v>920</v>
      </c>
    </row>
    <row r="718" spans="1:16" ht="12.75">
      <c r="A718" t="s">
        <v>50</v>
      </c>
      <c s="34" t="s">
        <v>921</v>
      </c>
      <c s="34" t="s">
        <v>922</v>
      </c>
      <c s="35" t="s">
        <v>5</v>
      </c>
      <c s="6" t="s">
        <v>923</v>
      </c>
      <c s="36" t="s">
        <v>110</v>
      </c>
      <c s="37">
        <v>2</v>
      </c>
      <c s="36">
        <v>0</v>
      </c>
      <c s="36">
        <f>ROUND(G718*H718,6)</f>
      </c>
      <c r="L718" s="38">
        <v>0</v>
      </c>
      <c s="32">
        <f>ROUND(ROUND(L718,2)*ROUND(G718,3),2)</f>
      </c>
      <c s="36" t="s">
        <v>55</v>
      </c>
      <c>
        <f>(M718*21)/100</f>
      </c>
      <c t="s">
        <v>28</v>
      </c>
    </row>
    <row r="719" spans="1:5" ht="12.75">
      <c r="A719" s="35" t="s">
        <v>56</v>
      </c>
      <c r="E719" s="39" t="s">
        <v>923</v>
      </c>
    </row>
    <row r="720" spans="1:5" ht="12.75">
      <c r="A720" s="35" t="s">
        <v>57</v>
      </c>
      <c r="E720" s="40" t="s">
        <v>415</v>
      </c>
    </row>
    <row r="721" spans="1:5" ht="140.25">
      <c r="A721" t="s">
        <v>59</v>
      </c>
      <c r="E721" s="39" t="s">
        <v>924</v>
      </c>
    </row>
    <row r="722" spans="1:13" ht="12.75">
      <c r="A722" t="s">
        <v>47</v>
      </c>
      <c r="C722" s="31" t="s">
        <v>925</v>
      </c>
      <c r="E722" s="33" t="s">
        <v>926</v>
      </c>
      <c r="J722" s="32">
        <f>0</f>
      </c>
      <c s="32">
        <f>0</f>
      </c>
      <c s="32">
        <f>0+L723+L727+L731+L735+L739+L743+L747+L751+L755+L759+L763+L767+L771</f>
      </c>
      <c s="32">
        <f>0+M723+M727+M731+M735+M739+M743+M747+M751+M755+M759+M763+M767+M771</f>
      </c>
    </row>
    <row r="723" spans="1:16" ht="12.75">
      <c r="A723" t="s">
        <v>50</v>
      </c>
      <c s="34" t="s">
        <v>927</v>
      </c>
      <c s="34" t="s">
        <v>928</v>
      </c>
      <c s="35" t="s">
        <v>5</v>
      </c>
      <c s="6" t="s">
        <v>929</v>
      </c>
      <c s="36" t="s">
        <v>110</v>
      </c>
      <c s="37">
        <v>1</v>
      </c>
      <c s="36">
        <v>0</v>
      </c>
      <c s="36">
        <f>ROUND(G723*H723,6)</f>
      </c>
      <c r="L723" s="38">
        <v>0</v>
      </c>
      <c s="32">
        <f>ROUND(ROUND(L723,2)*ROUND(G723,3),2)</f>
      </c>
      <c s="36" t="s">
        <v>55</v>
      </c>
      <c>
        <f>(M723*21)/100</f>
      </c>
      <c t="s">
        <v>28</v>
      </c>
    </row>
    <row r="724" spans="1:5" ht="12.75">
      <c r="A724" s="35" t="s">
        <v>56</v>
      </c>
      <c r="E724" s="39" t="s">
        <v>929</v>
      </c>
    </row>
    <row r="725" spans="1:5" ht="12.75">
      <c r="A725" s="35" t="s">
        <v>57</v>
      </c>
      <c r="E725" s="40" t="s">
        <v>58</v>
      </c>
    </row>
    <row r="726" spans="1:5" ht="216.75">
      <c r="A726" t="s">
        <v>59</v>
      </c>
      <c r="E726" s="39" t="s">
        <v>930</v>
      </c>
    </row>
    <row r="727" spans="1:16" ht="25.5">
      <c r="A727" t="s">
        <v>50</v>
      </c>
      <c s="34" t="s">
        <v>931</v>
      </c>
      <c s="34" t="s">
        <v>932</v>
      </c>
      <c s="35" t="s">
        <v>5</v>
      </c>
      <c s="6" t="s">
        <v>933</v>
      </c>
      <c s="36" t="s">
        <v>110</v>
      </c>
      <c s="37">
        <v>1</v>
      </c>
      <c s="36">
        <v>0</v>
      </c>
      <c s="36">
        <f>ROUND(G727*H727,6)</f>
      </c>
      <c r="L727" s="38">
        <v>0</v>
      </c>
      <c s="32">
        <f>ROUND(ROUND(L727,2)*ROUND(G727,3),2)</f>
      </c>
      <c s="36" t="s">
        <v>55</v>
      </c>
      <c>
        <f>(M727*21)/100</f>
      </c>
      <c t="s">
        <v>28</v>
      </c>
    </row>
    <row r="728" spans="1:5" ht="25.5">
      <c r="A728" s="35" t="s">
        <v>56</v>
      </c>
      <c r="E728" s="39" t="s">
        <v>933</v>
      </c>
    </row>
    <row r="729" spans="1:5" ht="12.75">
      <c r="A729" s="35" t="s">
        <v>57</v>
      </c>
      <c r="E729" s="40" t="s">
        <v>58</v>
      </c>
    </row>
    <row r="730" spans="1:5" ht="140.25">
      <c r="A730" t="s">
        <v>59</v>
      </c>
      <c r="E730" s="39" t="s">
        <v>934</v>
      </c>
    </row>
    <row r="731" spans="1:16" ht="12.75">
      <c r="A731" t="s">
        <v>50</v>
      </c>
      <c s="34" t="s">
        <v>935</v>
      </c>
      <c s="34" t="s">
        <v>936</v>
      </c>
      <c s="35" t="s">
        <v>5</v>
      </c>
      <c s="6" t="s">
        <v>937</v>
      </c>
      <c s="36" t="s">
        <v>110</v>
      </c>
      <c s="37">
        <v>1</v>
      </c>
      <c s="36">
        <v>0</v>
      </c>
      <c s="36">
        <f>ROUND(G731*H731,6)</f>
      </c>
      <c r="L731" s="38">
        <v>0</v>
      </c>
      <c s="32">
        <f>ROUND(ROUND(L731,2)*ROUND(G731,3),2)</f>
      </c>
      <c s="36" t="s">
        <v>55</v>
      </c>
      <c>
        <f>(M731*21)/100</f>
      </c>
      <c t="s">
        <v>28</v>
      </c>
    </row>
    <row r="732" spans="1:5" ht="12.75">
      <c r="A732" s="35" t="s">
        <v>56</v>
      </c>
      <c r="E732" s="39" t="s">
        <v>937</v>
      </c>
    </row>
    <row r="733" spans="1:5" ht="12.75">
      <c r="A733" s="35" t="s">
        <v>57</v>
      </c>
      <c r="E733" s="40" t="s">
        <v>58</v>
      </c>
    </row>
    <row r="734" spans="1:5" ht="102">
      <c r="A734" t="s">
        <v>59</v>
      </c>
      <c r="E734" s="39" t="s">
        <v>938</v>
      </c>
    </row>
    <row r="735" spans="1:16" ht="12.75">
      <c r="A735" t="s">
        <v>50</v>
      </c>
      <c s="34" t="s">
        <v>939</v>
      </c>
      <c s="34" t="s">
        <v>940</v>
      </c>
      <c s="35" t="s">
        <v>5</v>
      </c>
      <c s="6" t="s">
        <v>941</v>
      </c>
      <c s="36" t="s">
        <v>110</v>
      </c>
      <c s="37">
        <v>1</v>
      </c>
      <c s="36">
        <v>0</v>
      </c>
      <c s="36">
        <f>ROUND(G735*H735,6)</f>
      </c>
      <c r="L735" s="38">
        <v>0</v>
      </c>
      <c s="32">
        <f>ROUND(ROUND(L735,2)*ROUND(G735,3),2)</f>
      </c>
      <c s="36" t="s">
        <v>55</v>
      </c>
      <c>
        <f>(M735*21)/100</f>
      </c>
      <c t="s">
        <v>28</v>
      </c>
    </row>
    <row r="736" spans="1:5" ht="12.75">
      <c r="A736" s="35" t="s">
        <v>56</v>
      </c>
      <c r="E736" s="39" t="s">
        <v>941</v>
      </c>
    </row>
    <row r="737" spans="1:5" ht="12.75">
      <c r="A737" s="35" t="s">
        <v>57</v>
      </c>
      <c r="E737" s="40" t="s">
        <v>58</v>
      </c>
    </row>
    <row r="738" spans="1:5" ht="102">
      <c r="A738" t="s">
        <v>59</v>
      </c>
      <c r="E738" s="39" t="s">
        <v>942</v>
      </c>
    </row>
    <row r="739" spans="1:16" ht="12.75">
      <c r="A739" t="s">
        <v>50</v>
      </c>
      <c s="34" t="s">
        <v>943</v>
      </c>
      <c s="34" t="s">
        <v>944</v>
      </c>
      <c s="35" t="s">
        <v>5</v>
      </c>
      <c s="6" t="s">
        <v>945</v>
      </c>
      <c s="36" t="s">
        <v>110</v>
      </c>
      <c s="37">
        <v>1</v>
      </c>
      <c s="36">
        <v>0</v>
      </c>
      <c s="36">
        <f>ROUND(G739*H739,6)</f>
      </c>
      <c r="L739" s="38">
        <v>0</v>
      </c>
      <c s="32">
        <f>ROUND(ROUND(L739,2)*ROUND(G739,3),2)</f>
      </c>
      <c s="36" t="s">
        <v>55</v>
      </c>
      <c>
        <f>(M739*21)/100</f>
      </c>
      <c t="s">
        <v>28</v>
      </c>
    </row>
    <row r="740" spans="1:5" ht="12.75">
      <c r="A740" s="35" t="s">
        <v>56</v>
      </c>
      <c r="E740" s="39" t="s">
        <v>945</v>
      </c>
    </row>
    <row r="741" spans="1:5" ht="12.75">
      <c r="A741" s="35" t="s">
        <v>57</v>
      </c>
      <c r="E741" s="40" t="s">
        <v>58</v>
      </c>
    </row>
    <row r="742" spans="1:5" ht="102">
      <c r="A742" t="s">
        <v>59</v>
      </c>
      <c r="E742" s="39" t="s">
        <v>946</v>
      </c>
    </row>
    <row r="743" spans="1:16" ht="12.75">
      <c r="A743" t="s">
        <v>50</v>
      </c>
      <c s="34" t="s">
        <v>947</v>
      </c>
      <c s="34" t="s">
        <v>948</v>
      </c>
      <c s="35" t="s">
        <v>5</v>
      </c>
      <c s="6" t="s">
        <v>949</v>
      </c>
      <c s="36" t="s">
        <v>110</v>
      </c>
      <c s="37">
        <v>1</v>
      </c>
      <c s="36">
        <v>0</v>
      </c>
      <c s="36">
        <f>ROUND(G743*H743,6)</f>
      </c>
      <c r="L743" s="38">
        <v>0</v>
      </c>
      <c s="32">
        <f>ROUND(ROUND(L743,2)*ROUND(G743,3),2)</f>
      </c>
      <c s="36" t="s">
        <v>55</v>
      </c>
      <c>
        <f>(M743*21)/100</f>
      </c>
      <c t="s">
        <v>28</v>
      </c>
    </row>
    <row r="744" spans="1:5" ht="12.75">
      <c r="A744" s="35" t="s">
        <v>56</v>
      </c>
      <c r="E744" s="39" t="s">
        <v>949</v>
      </c>
    </row>
    <row r="745" spans="1:5" ht="12.75">
      <c r="A745" s="35" t="s">
        <v>57</v>
      </c>
      <c r="E745" s="40" t="s">
        <v>58</v>
      </c>
    </row>
    <row r="746" spans="1:5" ht="63.75">
      <c r="A746" t="s">
        <v>59</v>
      </c>
      <c r="E746" s="39" t="s">
        <v>950</v>
      </c>
    </row>
    <row r="747" spans="1:16" ht="12.75">
      <c r="A747" t="s">
        <v>50</v>
      </c>
      <c s="34" t="s">
        <v>951</v>
      </c>
      <c s="34" t="s">
        <v>952</v>
      </c>
      <c s="35" t="s">
        <v>5</v>
      </c>
      <c s="6" t="s">
        <v>953</v>
      </c>
      <c s="36" t="s">
        <v>267</v>
      </c>
      <c s="37">
        <v>15</v>
      </c>
      <c s="36">
        <v>0</v>
      </c>
      <c s="36">
        <f>ROUND(G747*H747,6)</f>
      </c>
      <c r="L747" s="38">
        <v>0</v>
      </c>
      <c s="32">
        <f>ROUND(ROUND(L747,2)*ROUND(G747,3),2)</f>
      </c>
      <c s="36" t="s">
        <v>55</v>
      </c>
      <c>
        <f>(M747*21)/100</f>
      </c>
      <c t="s">
        <v>28</v>
      </c>
    </row>
    <row r="748" spans="1:5" ht="12.75">
      <c r="A748" s="35" t="s">
        <v>56</v>
      </c>
      <c r="E748" s="39" t="s">
        <v>953</v>
      </c>
    </row>
    <row r="749" spans="1:5" ht="12.75">
      <c r="A749" s="35" t="s">
        <v>57</v>
      </c>
      <c r="E749" s="40" t="s">
        <v>954</v>
      </c>
    </row>
    <row r="750" spans="1:5" ht="102">
      <c r="A750" t="s">
        <v>59</v>
      </c>
      <c r="E750" s="39" t="s">
        <v>955</v>
      </c>
    </row>
    <row r="751" spans="1:16" ht="12.75">
      <c r="A751" t="s">
        <v>50</v>
      </c>
      <c s="34" t="s">
        <v>956</v>
      </c>
      <c s="34" t="s">
        <v>957</v>
      </c>
      <c s="35" t="s">
        <v>5</v>
      </c>
      <c s="6" t="s">
        <v>958</v>
      </c>
      <c s="36" t="s">
        <v>267</v>
      </c>
      <c s="37">
        <v>15</v>
      </c>
      <c s="36">
        <v>0</v>
      </c>
      <c s="36">
        <f>ROUND(G751*H751,6)</f>
      </c>
      <c r="L751" s="38">
        <v>0</v>
      </c>
      <c s="32">
        <f>ROUND(ROUND(L751,2)*ROUND(G751,3),2)</f>
      </c>
      <c s="36" t="s">
        <v>294</v>
      </c>
      <c>
        <f>(M751*21)/100</f>
      </c>
      <c t="s">
        <v>28</v>
      </c>
    </row>
    <row r="752" spans="1:5" ht="12.75">
      <c r="A752" s="35" t="s">
        <v>56</v>
      </c>
      <c r="E752" s="39" t="s">
        <v>958</v>
      </c>
    </row>
    <row r="753" spans="1:5" ht="12.75">
      <c r="A753" s="35" t="s">
        <v>57</v>
      </c>
      <c r="E753" s="40" t="s">
        <v>954</v>
      </c>
    </row>
    <row r="754" spans="1:5" ht="12.75">
      <c r="A754" t="s">
        <v>59</v>
      </c>
      <c r="E754" s="39" t="s">
        <v>5</v>
      </c>
    </row>
    <row r="755" spans="1:16" ht="12.75">
      <c r="A755" t="s">
        <v>50</v>
      </c>
      <c s="34" t="s">
        <v>959</v>
      </c>
      <c s="34" t="s">
        <v>960</v>
      </c>
      <c s="35" t="s">
        <v>5</v>
      </c>
      <c s="6" t="s">
        <v>961</v>
      </c>
      <c s="36" t="s">
        <v>267</v>
      </c>
      <c s="37">
        <v>15</v>
      </c>
      <c s="36">
        <v>0</v>
      </c>
      <c s="36">
        <f>ROUND(G755*H755,6)</f>
      </c>
      <c r="L755" s="38">
        <v>0</v>
      </c>
      <c s="32">
        <f>ROUND(ROUND(L755,2)*ROUND(G755,3),2)</f>
      </c>
      <c s="36" t="s">
        <v>55</v>
      </c>
      <c>
        <f>(M755*21)/100</f>
      </c>
      <c t="s">
        <v>28</v>
      </c>
    </row>
    <row r="756" spans="1:5" ht="12.75">
      <c r="A756" s="35" t="s">
        <v>56</v>
      </c>
      <c r="E756" s="39" t="s">
        <v>961</v>
      </c>
    </row>
    <row r="757" spans="1:5" ht="12.75">
      <c r="A757" s="35" t="s">
        <v>57</v>
      </c>
      <c r="E757" s="40" t="s">
        <v>954</v>
      </c>
    </row>
    <row r="758" spans="1:5" ht="102">
      <c r="A758" t="s">
        <v>59</v>
      </c>
      <c r="E758" s="39" t="s">
        <v>962</v>
      </c>
    </row>
    <row r="759" spans="1:16" ht="12.75">
      <c r="A759" t="s">
        <v>50</v>
      </c>
      <c s="34" t="s">
        <v>963</v>
      </c>
      <c s="34" t="s">
        <v>964</v>
      </c>
      <c s="35" t="s">
        <v>5</v>
      </c>
      <c s="6" t="s">
        <v>965</v>
      </c>
      <c s="36" t="s">
        <v>110</v>
      </c>
      <c s="37">
        <v>1</v>
      </c>
      <c s="36">
        <v>0</v>
      </c>
      <c s="36">
        <f>ROUND(G759*H759,6)</f>
      </c>
      <c r="L759" s="38">
        <v>0</v>
      </c>
      <c s="32">
        <f>ROUND(ROUND(L759,2)*ROUND(G759,3),2)</f>
      </c>
      <c s="36" t="s">
        <v>55</v>
      </c>
      <c>
        <f>(M759*21)/100</f>
      </c>
      <c t="s">
        <v>28</v>
      </c>
    </row>
    <row r="760" spans="1:5" ht="12.75">
      <c r="A760" s="35" t="s">
        <v>56</v>
      </c>
      <c r="E760" s="39" t="s">
        <v>965</v>
      </c>
    </row>
    <row r="761" spans="1:5" ht="12.75">
      <c r="A761" s="35" t="s">
        <v>57</v>
      </c>
      <c r="E761" s="40" t="s">
        <v>58</v>
      </c>
    </row>
    <row r="762" spans="1:5" ht="178.5">
      <c r="A762" t="s">
        <v>59</v>
      </c>
      <c r="E762" s="39" t="s">
        <v>966</v>
      </c>
    </row>
    <row r="763" spans="1:16" ht="12.75">
      <c r="A763" t="s">
        <v>50</v>
      </c>
      <c s="34" t="s">
        <v>967</v>
      </c>
      <c s="34" t="s">
        <v>968</v>
      </c>
      <c s="35" t="s">
        <v>5</v>
      </c>
      <c s="6" t="s">
        <v>969</v>
      </c>
      <c s="36" t="s">
        <v>110</v>
      </c>
      <c s="37">
        <v>1</v>
      </c>
      <c s="36">
        <v>0</v>
      </c>
      <c s="36">
        <f>ROUND(G763*H763,6)</f>
      </c>
      <c r="L763" s="38">
        <v>0</v>
      </c>
      <c s="32">
        <f>ROUND(ROUND(L763,2)*ROUND(G763,3),2)</f>
      </c>
      <c s="36" t="s">
        <v>55</v>
      </c>
      <c>
        <f>(M763*21)/100</f>
      </c>
      <c t="s">
        <v>28</v>
      </c>
    </row>
    <row r="764" spans="1:5" ht="12.75">
      <c r="A764" s="35" t="s">
        <v>56</v>
      </c>
      <c r="E764" s="39" t="s">
        <v>969</v>
      </c>
    </row>
    <row r="765" spans="1:5" ht="12.75">
      <c r="A765" s="35" t="s">
        <v>57</v>
      </c>
      <c r="E765" s="40" t="s">
        <v>58</v>
      </c>
    </row>
    <row r="766" spans="1:5" ht="102">
      <c r="A766" t="s">
        <v>59</v>
      </c>
      <c r="E766" s="39" t="s">
        <v>970</v>
      </c>
    </row>
    <row r="767" spans="1:16" ht="12.75">
      <c r="A767" t="s">
        <v>50</v>
      </c>
      <c s="34" t="s">
        <v>971</v>
      </c>
      <c s="34" t="s">
        <v>972</v>
      </c>
      <c s="35" t="s">
        <v>5</v>
      </c>
      <c s="6" t="s">
        <v>973</v>
      </c>
      <c s="36" t="s">
        <v>110</v>
      </c>
      <c s="37">
        <v>20</v>
      </c>
      <c s="36">
        <v>0</v>
      </c>
      <c s="36">
        <f>ROUND(G767*H767,6)</f>
      </c>
      <c r="L767" s="38">
        <v>0</v>
      </c>
      <c s="32">
        <f>ROUND(ROUND(L767,2)*ROUND(G767,3),2)</f>
      </c>
      <c s="36" t="s">
        <v>55</v>
      </c>
      <c>
        <f>(M767*21)/100</f>
      </c>
      <c t="s">
        <v>28</v>
      </c>
    </row>
    <row r="768" spans="1:5" ht="12.75">
      <c r="A768" s="35" t="s">
        <v>56</v>
      </c>
      <c r="E768" s="39" t="s">
        <v>973</v>
      </c>
    </row>
    <row r="769" spans="1:5" ht="12.75">
      <c r="A769" s="35" t="s">
        <v>57</v>
      </c>
      <c r="E769" s="40" t="s">
        <v>103</v>
      </c>
    </row>
    <row r="770" spans="1:5" ht="102">
      <c r="A770" t="s">
        <v>59</v>
      </c>
      <c r="E770" s="39" t="s">
        <v>974</v>
      </c>
    </row>
    <row r="771" spans="1:16" ht="12.75">
      <c r="A771" t="s">
        <v>50</v>
      </c>
      <c s="34" t="s">
        <v>975</v>
      </c>
      <c s="34" t="s">
        <v>976</v>
      </c>
      <c s="35" t="s">
        <v>5</v>
      </c>
      <c s="6" t="s">
        <v>977</v>
      </c>
      <c s="36" t="s">
        <v>110</v>
      </c>
      <c s="37">
        <v>1</v>
      </c>
      <c s="36">
        <v>0</v>
      </c>
      <c s="36">
        <f>ROUND(G771*H771,6)</f>
      </c>
      <c r="L771" s="38">
        <v>0</v>
      </c>
      <c s="32">
        <f>ROUND(ROUND(L771,2)*ROUND(G771,3),2)</f>
      </c>
      <c s="36" t="s">
        <v>55</v>
      </c>
      <c>
        <f>(M771*21)/100</f>
      </c>
      <c t="s">
        <v>28</v>
      </c>
    </row>
    <row r="772" spans="1:5" ht="12.75">
      <c r="A772" s="35" t="s">
        <v>56</v>
      </c>
      <c r="E772" s="39" t="s">
        <v>977</v>
      </c>
    </row>
    <row r="773" spans="1:5" ht="12.75">
      <c r="A773" s="35" t="s">
        <v>57</v>
      </c>
      <c r="E773" s="40" t="s">
        <v>58</v>
      </c>
    </row>
    <row r="774" spans="1:5" ht="89.25">
      <c r="A774" t="s">
        <v>59</v>
      </c>
      <c r="E774" s="39" t="s">
        <v>978</v>
      </c>
    </row>
    <row r="775" spans="1:13" ht="12.75">
      <c r="A775" t="s">
        <v>47</v>
      </c>
      <c r="C775" s="31" t="s">
        <v>168</v>
      </c>
      <c r="E775" s="33" t="s">
        <v>169</v>
      </c>
      <c r="J775" s="32">
        <f>0</f>
      </c>
      <c s="32">
        <f>0</f>
      </c>
      <c s="32">
        <f>0+L776+L780+L784+L788+L792+L796+L800+L804+L808+L812+L816+L820+L824+L828+L832+L836+L840</f>
      </c>
      <c s="32">
        <f>0+M776+M780+M784+M788+M792+M796+M800+M804+M808+M812+M816+M820+M824+M828+M832+M836+M840</f>
      </c>
    </row>
    <row r="776" spans="1:16" ht="25.5">
      <c r="A776" t="s">
        <v>50</v>
      </c>
      <c s="34" t="s">
        <v>979</v>
      </c>
      <c s="34" t="s">
        <v>980</v>
      </c>
      <c s="35" t="s">
        <v>5</v>
      </c>
      <c s="6" t="s">
        <v>300</v>
      </c>
      <c s="36" t="s">
        <v>110</v>
      </c>
      <c s="37">
        <v>6</v>
      </c>
      <c s="36">
        <v>0</v>
      </c>
      <c s="36">
        <f>ROUND(G776*H776,6)</f>
      </c>
      <c r="L776" s="38">
        <v>0</v>
      </c>
      <c s="32">
        <f>ROUND(ROUND(L776,2)*ROUND(G776,3),2)</f>
      </c>
      <c s="36" t="s">
        <v>55</v>
      </c>
      <c>
        <f>(M776*21)/100</f>
      </c>
      <c t="s">
        <v>28</v>
      </c>
    </row>
    <row r="777" spans="1:5" ht="25.5">
      <c r="A777" s="35" t="s">
        <v>56</v>
      </c>
      <c r="E777" s="39" t="s">
        <v>300</v>
      </c>
    </row>
    <row r="778" spans="1:5" ht="12.75">
      <c r="A778" s="35" t="s">
        <v>57</v>
      </c>
      <c r="E778" s="40" t="s">
        <v>241</v>
      </c>
    </row>
    <row r="779" spans="1:5" ht="408">
      <c r="A779" t="s">
        <v>59</v>
      </c>
      <c r="E779" s="39" t="s">
        <v>301</v>
      </c>
    </row>
    <row r="780" spans="1:16" ht="25.5">
      <c r="A780" t="s">
        <v>50</v>
      </c>
      <c s="34" t="s">
        <v>981</v>
      </c>
      <c s="34" t="s">
        <v>982</v>
      </c>
      <c s="35" t="s">
        <v>5</v>
      </c>
      <c s="6" t="s">
        <v>304</v>
      </c>
      <c s="36" t="s">
        <v>110</v>
      </c>
      <c s="37">
        <v>6</v>
      </c>
      <c s="36">
        <v>0</v>
      </c>
      <c s="36">
        <f>ROUND(G780*H780,6)</f>
      </c>
      <c r="L780" s="38">
        <v>0</v>
      </c>
      <c s="32">
        <f>ROUND(ROUND(L780,2)*ROUND(G780,3),2)</f>
      </c>
      <c s="36" t="s">
        <v>55</v>
      </c>
      <c>
        <f>(M780*21)/100</f>
      </c>
      <c t="s">
        <v>28</v>
      </c>
    </row>
    <row r="781" spans="1:5" ht="25.5">
      <c r="A781" s="35" t="s">
        <v>56</v>
      </c>
      <c r="E781" s="39" t="s">
        <v>304</v>
      </c>
    </row>
    <row r="782" spans="1:5" ht="12.75">
      <c r="A782" s="35" t="s">
        <v>57</v>
      </c>
      <c r="E782" s="40" t="s">
        <v>241</v>
      </c>
    </row>
    <row r="783" spans="1:5" ht="409.5">
      <c r="A783" t="s">
        <v>59</v>
      </c>
      <c r="E783" s="39" t="s">
        <v>305</v>
      </c>
    </row>
    <row r="784" spans="1:16" ht="25.5">
      <c r="A784" t="s">
        <v>50</v>
      </c>
      <c s="34" t="s">
        <v>983</v>
      </c>
      <c s="34" t="s">
        <v>984</v>
      </c>
      <c s="35" t="s">
        <v>5</v>
      </c>
      <c s="6" t="s">
        <v>985</v>
      </c>
      <c s="36" t="s">
        <v>101</v>
      </c>
      <c s="37">
        <v>24</v>
      </c>
      <c s="36">
        <v>0</v>
      </c>
      <c s="36">
        <f>ROUND(G784*H784,6)</f>
      </c>
      <c r="L784" s="38">
        <v>0</v>
      </c>
      <c s="32">
        <f>ROUND(ROUND(L784,2)*ROUND(G784,3),2)</f>
      </c>
      <c s="36" t="s">
        <v>55</v>
      </c>
      <c>
        <f>(M784*21)/100</f>
      </c>
      <c t="s">
        <v>28</v>
      </c>
    </row>
    <row r="785" spans="1:5" ht="25.5">
      <c r="A785" s="35" t="s">
        <v>56</v>
      </c>
      <c r="E785" s="39" t="s">
        <v>985</v>
      </c>
    </row>
    <row r="786" spans="1:5" ht="12.75">
      <c r="A786" s="35" t="s">
        <v>57</v>
      </c>
      <c r="E786" s="40" t="s">
        <v>190</v>
      </c>
    </row>
    <row r="787" spans="1:5" ht="216.75">
      <c r="A787" t="s">
        <v>59</v>
      </c>
      <c r="E787" s="39" t="s">
        <v>309</v>
      </c>
    </row>
    <row r="788" spans="1:16" ht="25.5">
      <c r="A788" t="s">
        <v>50</v>
      </c>
      <c s="34" t="s">
        <v>986</v>
      </c>
      <c s="34" t="s">
        <v>987</v>
      </c>
      <c s="35" t="s">
        <v>5</v>
      </c>
      <c s="6" t="s">
        <v>988</v>
      </c>
      <c s="36" t="s">
        <v>101</v>
      </c>
      <c s="37">
        <v>20</v>
      </c>
      <c s="36">
        <v>0</v>
      </c>
      <c s="36">
        <f>ROUND(G788*H788,6)</f>
      </c>
      <c r="L788" s="38">
        <v>0</v>
      </c>
      <c s="32">
        <f>ROUND(ROUND(L788,2)*ROUND(G788,3),2)</f>
      </c>
      <c s="36" t="s">
        <v>55</v>
      </c>
      <c>
        <f>(M788*21)/100</f>
      </c>
      <c t="s">
        <v>28</v>
      </c>
    </row>
    <row r="789" spans="1:5" ht="25.5">
      <c r="A789" s="35" t="s">
        <v>56</v>
      </c>
      <c r="E789" s="39" t="s">
        <v>988</v>
      </c>
    </row>
    <row r="790" spans="1:5" ht="12.75">
      <c r="A790" s="35" t="s">
        <v>57</v>
      </c>
      <c r="E790" s="40" t="s">
        <v>103</v>
      </c>
    </row>
    <row r="791" spans="1:5" ht="102">
      <c r="A791" t="s">
        <v>59</v>
      </c>
      <c r="E791" s="39" t="s">
        <v>989</v>
      </c>
    </row>
    <row r="792" spans="1:16" ht="25.5">
      <c r="A792" t="s">
        <v>50</v>
      </c>
      <c s="34" t="s">
        <v>990</v>
      </c>
      <c s="34" t="s">
        <v>991</v>
      </c>
      <c s="35" t="s">
        <v>5</v>
      </c>
      <c s="6" t="s">
        <v>281</v>
      </c>
      <c s="36" t="s">
        <v>110</v>
      </c>
      <c s="37">
        <v>5</v>
      </c>
      <c s="36">
        <v>0</v>
      </c>
      <c s="36">
        <f>ROUND(G792*H792,6)</f>
      </c>
      <c r="L792" s="38">
        <v>0</v>
      </c>
      <c s="32">
        <f>ROUND(ROUND(L792,2)*ROUND(G792,3),2)</f>
      </c>
      <c s="36" t="s">
        <v>55</v>
      </c>
      <c>
        <f>(M792*21)/100</f>
      </c>
      <c t="s">
        <v>28</v>
      </c>
    </row>
    <row r="793" spans="1:5" ht="25.5">
      <c r="A793" s="35" t="s">
        <v>56</v>
      </c>
      <c r="E793" s="39" t="s">
        <v>281</v>
      </c>
    </row>
    <row r="794" spans="1:5" ht="25.5">
      <c r="A794" s="35" t="s">
        <v>57</v>
      </c>
      <c r="E794" s="40" t="s">
        <v>992</v>
      </c>
    </row>
    <row r="795" spans="1:5" ht="102">
      <c r="A795" t="s">
        <v>59</v>
      </c>
      <c r="E795" s="39" t="s">
        <v>993</v>
      </c>
    </row>
    <row r="796" spans="1:16" ht="12.75">
      <c r="A796" t="s">
        <v>50</v>
      </c>
      <c s="34" t="s">
        <v>994</v>
      </c>
      <c s="34" t="s">
        <v>995</v>
      </c>
      <c s="35" t="s">
        <v>5</v>
      </c>
      <c s="6" t="s">
        <v>286</v>
      </c>
      <c s="36" t="s">
        <v>110</v>
      </c>
      <c s="37">
        <v>20</v>
      </c>
      <c s="36">
        <v>0</v>
      </c>
      <c s="36">
        <f>ROUND(G796*H796,6)</f>
      </c>
      <c r="L796" s="38">
        <v>0</v>
      </c>
      <c s="32">
        <f>ROUND(ROUND(L796,2)*ROUND(G796,3),2)</f>
      </c>
      <c s="36" t="s">
        <v>55</v>
      </c>
      <c>
        <f>(M796*21)/100</f>
      </c>
      <c t="s">
        <v>28</v>
      </c>
    </row>
    <row r="797" spans="1:5" ht="12.75">
      <c r="A797" s="35" t="s">
        <v>56</v>
      </c>
      <c r="E797" s="39" t="s">
        <v>286</v>
      </c>
    </row>
    <row r="798" spans="1:5" ht="25.5">
      <c r="A798" s="35" t="s">
        <v>57</v>
      </c>
      <c r="E798" s="40" t="s">
        <v>996</v>
      </c>
    </row>
    <row r="799" spans="1:5" ht="102">
      <c r="A799" t="s">
        <v>59</v>
      </c>
      <c r="E799" s="39" t="s">
        <v>997</v>
      </c>
    </row>
    <row r="800" spans="1:16" ht="25.5">
      <c r="A800" t="s">
        <v>50</v>
      </c>
      <c s="34" t="s">
        <v>998</v>
      </c>
      <c s="34" t="s">
        <v>999</v>
      </c>
      <c s="35" t="s">
        <v>5</v>
      </c>
      <c s="6" t="s">
        <v>281</v>
      </c>
      <c s="36" t="s">
        <v>110</v>
      </c>
      <c s="37">
        <v>10</v>
      </c>
      <c s="36">
        <v>0</v>
      </c>
      <c s="36">
        <f>ROUND(G800*H800,6)</f>
      </c>
      <c r="L800" s="38">
        <v>0</v>
      </c>
      <c s="32">
        <f>ROUND(ROUND(L800,2)*ROUND(G800,3),2)</f>
      </c>
      <c s="36" t="s">
        <v>55</v>
      </c>
      <c>
        <f>(M800*21)/100</f>
      </c>
      <c t="s">
        <v>28</v>
      </c>
    </row>
    <row r="801" spans="1:5" ht="25.5">
      <c r="A801" s="35" t="s">
        <v>56</v>
      </c>
      <c r="E801" s="39" t="s">
        <v>281</v>
      </c>
    </row>
    <row r="802" spans="1:5" ht="25.5">
      <c r="A802" s="35" t="s">
        <v>57</v>
      </c>
      <c r="E802" s="40" t="s">
        <v>1000</v>
      </c>
    </row>
    <row r="803" spans="1:5" ht="63.75">
      <c r="A803" t="s">
        <v>59</v>
      </c>
      <c r="E803" s="39" t="s">
        <v>1001</v>
      </c>
    </row>
    <row r="804" spans="1:16" ht="12.75">
      <c r="A804" t="s">
        <v>50</v>
      </c>
      <c s="34" t="s">
        <v>1002</v>
      </c>
      <c s="34" t="s">
        <v>1003</v>
      </c>
      <c s="35" t="s">
        <v>5</v>
      </c>
      <c s="6" t="s">
        <v>286</v>
      </c>
      <c s="36" t="s">
        <v>110</v>
      </c>
      <c s="37">
        <v>7</v>
      </c>
      <c s="36">
        <v>0</v>
      </c>
      <c s="36">
        <f>ROUND(G804*H804,6)</f>
      </c>
      <c r="L804" s="38">
        <v>0</v>
      </c>
      <c s="32">
        <f>ROUND(ROUND(L804,2)*ROUND(G804,3),2)</f>
      </c>
      <c s="36" t="s">
        <v>55</v>
      </c>
      <c>
        <f>(M804*21)/100</f>
      </c>
      <c t="s">
        <v>28</v>
      </c>
    </row>
    <row r="805" spans="1:5" ht="12.75">
      <c r="A805" s="35" t="s">
        <v>56</v>
      </c>
      <c r="E805" s="39" t="s">
        <v>286</v>
      </c>
    </row>
    <row r="806" spans="1:5" ht="25.5">
      <c r="A806" s="35" t="s">
        <v>57</v>
      </c>
      <c r="E806" s="40" t="s">
        <v>1004</v>
      </c>
    </row>
    <row r="807" spans="1:5" ht="102">
      <c r="A807" t="s">
        <v>59</v>
      </c>
      <c r="E807" s="39" t="s">
        <v>1005</v>
      </c>
    </row>
    <row r="808" spans="1:16" ht="12.75">
      <c r="A808" t="s">
        <v>50</v>
      </c>
      <c s="34" t="s">
        <v>1006</v>
      </c>
      <c s="34" t="s">
        <v>1007</v>
      </c>
      <c s="35" t="s">
        <v>5</v>
      </c>
      <c s="6" t="s">
        <v>320</v>
      </c>
      <c s="36" t="s">
        <v>321</v>
      </c>
      <c s="37">
        <v>18</v>
      </c>
      <c s="36">
        <v>0</v>
      </c>
      <c s="36">
        <f>ROUND(G808*H808,6)</f>
      </c>
      <c r="L808" s="38">
        <v>0</v>
      </c>
      <c s="32">
        <f>ROUND(ROUND(L808,2)*ROUND(G808,3),2)</f>
      </c>
      <c s="36" t="s">
        <v>55</v>
      </c>
      <c>
        <f>(M808*21)/100</f>
      </c>
      <c t="s">
        <v>28</v>
      </c>
    </row>
    <row r="809" spans="1:5" ht="12.75">
      <c r="A809" s="35" t="s">
        <v>56</v>
      </c>
      <c r="E809" s="39" t="s">
        <v>320</v>
      </c>
    </row>
    <row r="810" spans="1:5" ht="12.75">
      <c r="A810" s="35" t="s">
        <v>57</v>
      </c>
      <c r="E810" s="40" t="s">
        <v>1008</v>
      </c>
    </row>
    <row r="811" spans="1:5" ht="140.25">
      <c r="A811" t="s">
        <v>59</v>
      </c>
      <c r="E811" s="39" t="s">
        <v>323</v>
      </c>
    </row>
    <row r="812" spans="1:16" ht="12.75">
      <c r="A812" t="s">
        <v>50</v>
      </c>
      <c s="34" t="s">
        <v>1009</v>
      </c>
      <c s="34" t="s">
        <v>1010</v>
      </c>
      <c s="35" t="s">
        <v>5</v>
      </c>
      <c s="6" t="s">
        <v>326</v>
      </c>
      <c s="36" t="s">
        <v>321</v>
      </c>
      <c s="37">
        <v>18</v>
      </c>
      <c s="36">
        <v>0</v>
      </c>
      <c s="36">
        <f>ROUND(G812*H812,6)</f>
      </c>
      <c r="L812" s="38">
        <v>0</v>
      </c>
      <c s="32">
        <f>ROUND(ROUND(L812,2)*ROUND(G812,3),2)</f>
      </c>
      <c s="36" t="s">
        <v>55</v>
      </c>
      <c>
        <f>(M812*21)/100</f>
      </c>
      <c t="s">
        <v>28</v>
      </c>
    </row>
    <row r="813" spans="1:5" ht="12.75">
      <c r="A813" s="35" t="s">
        <v>56</v>
      </c>
      <c r="E813" s="39" t="s">
        <v>326</v>
      </c>
    </row>
    <row r="814" spans="1:5" ht="12.75">
      <c r="A814" s="35" t="s">
        <v>57</v>
      </c>
      <c r="E814" s="40" t="s">
        <v>1008</v>
      </c>
    </row>
    <row r="815" spans="1:5" ht="216.75">
      <c r="A815" t="s">
        <v>59</v>
      </c>
      <c r="E815" s="39" t="s">
        <v>327</v>
      </c>
    </row>
    <row r="816" spans="1:16" ht="25.5">
      <c r="A816" t="s">
        <v>50</v>
      </c>
      <c s="34" t="s">
        <v>1011</v>
      </c>
      <c s="34" t="s">
        <v>1012</v>
      </c>
      <c s="35" t="s">
        <v>5</v>
      </c>
      <c s="6" t="s">
        <v>1013</v>
      </c>
      <c s="36" t="s">
        <v>101</v>
      </c>
      <c s="37">
        <v>200</v>
      </c>
      <c s="36">
        <v>0</v>
      </c>
      <c s="36">
        <f>ROUND(G816*H816,6)</f>
      </c>
      <c r="L816" s="38">
        <v>0</v>
      </c>
      <c s="32">
        <f>ROUND(ROUND(L816,2)*ROUND(G816,3),2)</f>
      </c>
      <c s="36" t="s">
        <v>294</v>
      </c>
      <c>
        <f>(M816*21)/100</f>
      </c>
      <c t="s">
        <v>28</v>
      </c>
    </row>
    <row r="817" spans="1:5" ht="25.5">
      <c r="A817" s="35" t="s">
        <v>56</v>
      </c>
      <c r="E817" s="39" t="s">
        <v>1013</v>
      </c>
    </row>
    <row r="818" spans="1:5" ht="12.75">
      <c r="A818" s="35" t="s">
        <v>57</v>
      </c>
      <c r="E818" s="40" t="s">
        <v>1014</v>
      </c>
    </row>
    <row r="819" spans="1:5" ht="12.75">
      <c r="A819" t="s">
        <v>59</v>
      </c>
      <c r="E819" s="39" t="s">
        <v>5</v>
      </c>
    </row>
    <row r="820" spans="1:16" ht="25.5">
      <c r="A820" t="s">
        <v>50</v>
      </c>
      <c s="34" t="s">
        <v>1015</v>
      </c>
      <c s="34" t="s">
        <v>1016</v>
      </c>
      <c s="35" t="s">
        <v>5</v>
      </c>
      <c s="6" t="s">
        <v>334</v>
      </c>
      <c s="36" t="s">
        <v>110</v>
      </c>
      <c s="37">
        <v>6</v>
      </c>
      <c s="36">
        <v>0</v>
      </c>
      <c s="36">
        <f>ROUND(G820*H820,6)</f>
      </c>
      <c r="L820" s="38">
        <v>0</v>
      </c>
      <c s="32">
        <f>ROUND(ROUND(L820,2)*ROUND(G820,3),2)</f>
      </c>
      <c s="36" t="s">
        <v>55</v>
      </c>
      <c>
        <f>(M820*21)/100</f>
      </c>
      <c t="s">
        <v>28</v>
      </c>
    </row>
    <row r="821" spans="1:5" ht="25.5">
      <c r="A821" s="35" t="s">
        <v>56</v>
      </c>
      <c r="E821" s="39" t="s">
        <v>334</v>
      </c>
    </row>
    <row r="822" spans="1:5" ht="12.75">
      <c r="A822" s="35" t="s">
        <v>57</v>
      </c>
      <c r="E822" s="40" t="s">
        <v>241</v>
      </c>
    </row>
    <row r="823" spans="1:5" ht="293.25">
      <c r="A823" t="s">
        <v>59</v>
      </c>
      <c r="E823" s="39" t="s">
        <v>335</v>
      </c>
    </row>
    <row r="824" spans="1:16" ht="12.75">
      <c r="A824" t="s">
        <v>50</v>
      </c>
      <c s="34" t="s">
        <v>1017</v>
      </c>
      <c s="34" t="s">
        <v>1018</v>
      </c>
      <c s="35" t="s">
        <v>5</v>
      </c>
      <c s="6" t="s">
        <v>338</v>
      </c>
      <c s="36" t="s">
        <v>321</v>
      </c>
      <c s="37">
        <v>16</v>
      </c>
      <c s="36">
        <v>0</v>
      </c>
      <c s="36">
        <f>ROUND(G824*H824,6)</f>
      </c>
      <c r="L824" s="38">
        <v>0</v>
      </c>
      <c s="32">
        <f>ROUND(ROUND(L824,2)*ROUND(G824,3),2)</f>
      </c>
      <c s="36" t="s">
        <v>55</v>
      </c>
      <c>
        <f>(M824*21)/100</f>
      </c>
      <c t="s">
        <v>28</v>
      </c>
    </row>
    <row r="825" spans="1:5" ht="12.75">
      <c r="A825" s="35" t="s">
        <v>56</v>
      </c>
      <c r="E825" s="39" t="s">
        <v>338</v>
      </c>
    </row>
    <row r="826" spans="1:5" ht="12.75">
      <c r="A826" s="35" t="s">
        <v>57</v>
      </c>
      <c r="E826" s="40" t="s">
        <v>1019</v>
      </c>
    </row>
    <row r="827" spans="1:5" ht="12.75">
      <c r="A827" t="s">
        <v>59</v>
      </c>
      <c r="E827" s="39" t="s">
        <v>5</v>
      </c>
    </row>
    <row r="828" spans="1:16" ht="12.75">
      <c r="A828" t="s">
        <v>50</v>
      </c>
      <c s="34" t="s">
        <v>1020</v>
      </c>
      <c s="34" t="s">
        <v>1021</v>
      </c>
      <c s="35" t="s">
        <v>5</v>
      </c>
      <c s="6" t="s">
        <v>1022</v>
      </c>
      <c s="36" t="s">
        <v>110</v>
      </c>
      <c s="37">
        <v>6</v>
      </c>
      <c s="36">
        <v>0</v>
      </c>
      <c s="36">
        <f>ROUND(G828*H828,6)</f>
      </c>
      <c r="L828" s="38">
        <v>0</v>
      </c>
      <c s="32">
        <f>ROUND(ROUND(L828,2)*ROUND(G828,3),2)</f>
      </c>
      <c s="36" t="s">
        <v>55</v>
      </c>
      <c>
        <f>(M828*21)/100</f>
      </c>
      <c t="s">
        <v>28</v>
      </c>
    </row>
    <row r="829" spans="1:5" ht="12.75">
      <c r="A829" s="35" t="s">
        <v>56</v>
      </c>
      <c r="E829" s="39" t="s">
        <v>1022</v>
      </c>
    </row>
    <row r="830" spans="1:5" ht="12.75">
      <c r="A830" s="35" t="s">
        <v>57</v>
      </c>
      <c r="E830" s="40" t="s">
        <v>241</v>
      </c>
    </row>
    <row r="831" spans="1:5" ht="140.25">
      <c r="A831" t="s">
        <v>59</v>
      </c>
      <c r="E831" s="39" t="s">
        <v>1023</v>
      </c>
    </row>
    <row r="832" spans="1:16" ht="12.75">
      <c r="A832" t="s">
        <v>50</v>
      </c>
      <c s="34" t="s">
        <v>1024</v>
      </c>
      <c s="34" t="s">
        <v>1025</v>
      </c>
      <c s="35" t="s">
        <v>5</v>
      </c>
      <c s="6" t="s">
        <v>1026</v>
      </c>
      <c s="36" t="s">
        <v>110</v>
      </c>
      <c s="37">
        <v>6</v>
      </c>
      <c s="36">
        <v>0</v>
      </c>
      <c s="36">
        <f>ROUND(G832*H832,6)</f>
      </c>
      <c r="L832" s="38">
        <v>0</v>
      </c>
      <c s="32">
        <f>ROUND(ROUND(L832,2)*ROUND(G832,3),2)</f>
      </c>
      <c s="36" t="s">
        <v>55</v>
      </c>
      <c>
        <f>(M832*21)/100</f>
      </c>
      <c t="s">
        <v>28</v>
      </c>
    </row>
    <row r="833" spans="1:5" ht="12.75">
      <c r="A833" s="35" t="s">
        <v>56</v>
      </c>
      <c r="E833" s="39" t="s">
        <v>1026</v>
      </c>
    </row>
    <row r="834" spans="1:5" ht="12.75">
      <c r="A834" s="35" t="s">
        <v>57</v>
      </c>
      <c r="E834" s="40" t="s">
        <v>241</v>
      </c>
    </row>
    <row r="835" spans="1:5" ht="140.25">
      <c r="A835" t="s">
        <v>59</v>
      </c>
      <c r="E835" s="39" t="s">
        <v>1023</v>
      </c>
    </row>
    <row r="836" spans="1:16" ht="12.75">
      <c r="A836" t="s">
        <v>50</v>
      </c>
      <c s="34" t="s">
        <v>1027</v>
      </c>
      <c s="34" t="s">
        <v>1028</v>
      </c>
      <c s="35" t="s">
        <v>5</v>
      </c>
      <c s="6" t="s">
        <v>349</v>
      </c>
      <c s="36" t="s">
        <v>321</v>
      </c>
      <c s="37">
        <v>8</v>
      </c>
      <c s="36">
        <v>0</v>
      </c>
      <c s="36">
        <f>ROUND(G836*H836,6)</f>
      </c>
      <c r="L836" s="38">
        <v>0</v>
      </c>
      <c s="32">
        <f>ROUND(ROUND(L836,2)*ROUND(G836,3),2)</f>
      </c>
      <c s="36" t="s">
        <v>55</v>
      </c>
      <c>
        <f>(M836*21)/100</f>
      </c>
      <c t="s">
        <v>28</v>
      </c>
    </row>
    <row r="837" spans="1:5" ht="12.75">
      <c r="A837" s="35" t="s">
        <v>56</v>
      </c>
      <c r="E837" s="39" t="s">
        <v>349</v>
      </c>
    </row>
    <row r="838" spans="1:5" ht="12.75">
      <c r="A838" s="35" t="s">
        <v>57</v>
      </c>
      <c r="E838" s="40" t="s">
        <v>322</v>
      </c>
    </row>
    <row r="839" spans="1:5" ht="102">
      <c r="A839" t="s">
        <v>59</v>
      </c>
      <c r="E839" s="39" t="s">
        <v>350</v>
      </c>
    </row>
    <row r="840" spans="1:16" ht="25.5">
      <c r="A840" t="s">
        <v>50</v>
      </c>
      <c s="34" t="s">
        <v>1029</v>
      </c>
      <c s="34" t="s">
        <v>1030</v>
      </c>
      <c s="35" t="s">
        <v>5</v>
      </c>
      <c s="6" t="s">
        <v>353</v>
      </c>
      <c s="36" t="s">
        <v>110</v>
      </c>
      <c s="37">
        <v>6</v>
      </c>
      <c s="36">
        <v>0</v>
      </c>
      <c s="36">
        <f>ROUND(G840*H840,6)</f>
      </c>
      <c r="L840" s="38">
        <v>0</v>
      </c>
      <c s="32">
        <f>ROUND(ROUND(L840,2)*ROUND(G840,3),2)</f>
      </c>
      <c s="36" t="s">
        <v>55</v>
      </c>
      <c>
        <f>(M840*21)/100</f>
      </c>
      <c t="s">
        <v>28</v>
      </c>
    </row>
    <row r="841" spans="1:5" ht="38.25">
      <c r="A841" s="35" t="s">
        <v>56</v>
      </c>
      <c r="E841" s="39" t="s">
        <v>354</v>
      </c>
    </row>
    <row r="842" spans="1:5" ht="12.75">
      <c r="A842" s="35" t="s">
        <v>57</v>
      </c>
      <c r="E842" s="40" t="s">
        <v>241</v>
      </c>
    </row>
    <row r="843" spans="1:5" ht="63.75">
      <c r="A843" t="s">
        <v>59</v>
      </c>
      <c r="E843" s="39" t="s">
        <v>355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COUNTIFS(L8:L426,"=0",A8:A426,"P")+COUNTIFS(L8:L426,"",A8:A426,"P")+SUM(Q8:Q426)</f>
      </c>
    </row>
    <row r="8" spans="1:13" ht="12.75">
      <c r="A8" t="s">
        <v>45</v>
      </c>
      <c r="C8" s="28" t="s">
        <v>1033</v>
      </c>
      <c r="E8" s="30" t="s">
        <v>1032</v>
      </c>
      <c r="J8" s="29">
        <f>0+J9+J14+J47+J80+J93+J118+J139+J144+J153+J186+J295+J308+J333+J354+J359+J368+J381</f>
      </c>
      <c s="29">
        <f>0+K9+K14+K47+K80+K93+K118+K139+K144+K153+K186+K295+K308+K333+K354+K359+K368+K381</f>
      </c>
      <c s="29">
        <f>0+L9+L14+L47+L80+L93+L118+L139+L144+L153+L186+L295+L308+L333+L354+L359+L368+L381</f>
      </c>
      <c s="29">
        <f>0+M9+M14+M47+M80+M93+M118+M139+M144+M153+M186+M295+M308+M333+M354+M359+M368+M381</f>
      </c>
    </row>
    <row r="9" spans="1:13" ht="12.75">
      <c r="A9" t="s">
        <v>47</v>
      </c>
      <c r="C9" s="31" t="s">
        <v>48</v>
      </c>
      <c r="E9" s="33" t="s">
        <v>178</v>
      </c>
      <c r="J9" s="32">
        <f>0</f>
      </c>
      <c s="32">
        <f>0</f>
      </c>
      <c s="32">
        <f>0+L10</f>
      </c>
      <c s="32">
        <f>0+M10</f>
      </c>
    </row>
    <row r="10" spans="1:16" ht="12.75">
      <c r="A10" t="s">
        <v>50</v>
      </c>
      <c s="34" t="s">
        <v>62</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58</v>
      </c>
    </row>
    <row r="13" spans="1:5" ht="12.75">
      <c r="A13" t="s">
        <v>59</v>
      </c>
      <c r="E13" s="39" t="s">
        <v>5</v>
      </c>
    </row>
    <row r="14" spans="1:13" ht="12.75">
      <c r="A14" t="s">
        <v>47</v>
      </c>
      <c r="C14" s="31" t="s">
        <v>60</v>
      </c>
      <c r="E14" s="33" t="s">
        <v>61</v>
      </c>
      <c r="J14" s="32">
        <f>0</f>
      </c>
      <c s="32">
        <f>0</f>
      </c>
      <c s="32">
        <f>0+L15+L19+L23+L27+L31+L35+L39+L43</f>
      </c>
      <c s="32">
        <f>0+M15+M19+M23+M27+M31+M35+M39+M43</f>
      </c>
    </row>
    <row r="15" spans="1:16" ht="25.5">
      <c r="A15" t="s">
        <v>50</v>
      </c>
      <c s="34" t="s">
        <v>28</v>
      </c>
      <c s="34" t="s">
        <v>63</v>
      </c>
      <c s="35" t="s">
        <v>64</v>
      </c>
      <c s="6" t="s">
        <v>65</v>
      </c>
      <c s="36" t="s">
        <v>66</v>
      </c>
      <c s="37">
        <v>2.2</v>
      </c>
      <c s="36">
        <v>0</v>
      </c>
      <c s="36">
        <f>ROUND(G15*H15,6)</f>
      </c>
      <c r="L15" s="38">
        <v>0</v>
      </c>
      <c s="32">
        <f>ROUND(ROUND(L15,2)*ROUND(G15,3),2)</f>
      </c>
      <c s="36" t="s">
        <v>55</v>
      </c>
      <c>
        <f>(M15*21)/100</f>
      </c>
      <c t="s">
        <v>28</v>
      </c>
    </row>
    <row r="16" spans="1:5" ht="25.5">
      <c r="A16" s="35" t="s">
        <v>56</v>
      </c>
      <c r="E16" s="39" t="s">
        <v>65</v>
      </c>
    </row>
    <row r="17" spans="1:5" ht="12.75">
      <c r="A17" s="35" t="s">
        <v>57</v>
      </c>
      <c r="E17" s="40" t="s">
        <v>1034</v>
      </c>
    </row>
    <row r="18" spans="1:5" ht="102">
      <c r="A18" t="s">
        <v>59</v>
      </c>
      <c r="E18" s="39" t="s">
        <v>68</v>
      </c>
    </row>
    <row r="19" spans="1:16" ht="38.25">
      <c r="A19" t="s">
        <v>50</v>
      </c>
      <c s="34" t="s">
        <v>26</v>
      </c>
      <c s="34" t="s">
        <v>69</v>
      </c>
      <c s="35" t="s">
        <v>70</v>
      </c>
      <c s="6" t="s">
        <v>71</v>
      </c>
      <c s="36" t="s">
        <v>66</v>
      </c>
      <c s="37">
        <v>1.2</v>
      </c>
      <c s="36">
        <v>0</v>
      </c>
      <c s="36">
        <f>ROUND(G19*H19,6)</f>
      </c>
      <c r="L19" s="38">
        <v>0</v>
      </c>
      <c s="32">
        <f>ROUND(ROUND(L19,2)*ROUND(G19,3),2)</f>
      </c>
      <c s="36" t="s">
        <v>55</v>
      </c>
      <c>
        <f>(M19*21)/100</f>
      </c>
      <c t="s">
        <v>28</v>
      </c>
    </row>
    <row r="20" spans="1:5" ht="38.25">
      <c r="A20" s="35" t="s">
        <v>56</v>
      </c>
      <c r="E20" s="39" t="s">
        <v>72</v>
      </c>
    </row>
    <row r="21" spans="1:5" ht="12.75">
      <c r="A21" s="35" t="s">
        <v>57</v>
      </c>
      <c r="E21" s="40" t="s">
        <v>1035</v>
      </c>
    </row>
    <row r="22" spans="1:5" ht="102">
      <c r="A22" t="s">
        <v>59</v>
      </c>
      <c r="E22" s="39" t="s">
        <v>68</v>
      </c>
    </row>
    <row r="23" spans="1:16" ht="25.5">
      <c r="A23" t="s">
        <v>50</v>
      </c>
      <c s="34" t="s">
        <v>78</v>
      </c>
      <c s="34" t="s">
        <v>74</v>
      </c>
      <c s="35" t="s">
        <v>75</v>
      </c>
      <c s="6" t="s">
        <v>76</v>
      </c>
      <c s="36" t="s">
        <v>66</v>
      </c>
      <c s="37">
        <v>0.5</v>
      </c>
      <c s="36">
        <v>0</v>
      </c>
      <c s="36">
        <f>ROUND(G23*H23,6)</f>
      </c>
      <c r="L23" s="38">
        <v>0</v>
      </c>
      <c s="32">
        <f>ROUND(ROUND(L23,2)*ROUND(G23,3),2)</f>
      </c>
      <c s="36" t="s">
        <v>55</v>
      </c>
      <c>
        <f>(M23*21)/100</f>
      </c>
      <c t="s">
        <v>28</v>
      </c>
    </row>
    <row r="24" spans="1:5" ht="25.5">
      <c r="A24" s="35" t="s">
        <v>56</v>
      </c>
      <c r="E24" s="39" t="s">
        <v>76</v>
      </c>
    </row>
    <row r="25" spans="1:5" ht="12.75">
      <c r="A25" s="35" t="s">
        <v>57</v>
      </c>
      <c r="E25" s="40" t="s">
        <v>1036</v>
      </c>
    </row>
    <row r="26" spans="1:5" ht="102">
      <c r="A26" t="s">
        <v>59</v>
      </c>
      <c r="E26" s="39" t="s">
        <v>68</v>
      </c>
    </row>
    <row r="27" spans="1:16" ht="25.5">
      <c r="A27" t="s">
        <v>50</v>
      </c>
      <c s="34" t="s">
        <v>83</v>
      </c>
      <c s="34" t="s">
        <v>1037</v>
      </c>
      <c s="35" t="s">
        <v>1038</v>
      </c>
      <c s="6" t="s">
        <v>1039</v>
      </c>
      <c s="36" t="s">
        <v>66</v>
      </c>
      <c s="37">
        <v>0.5</v>
      </c>
      <c s="36">
        <v>0</v>
      </c>
      <c s="36">
        <f>ROUND(G27*H27,6)</f>
      </c>
      <c r="L27" s="38">
        <v>0</v>
      </c>
      <c s="32">
        <f>ROUND(ROUND(L27,2)*ROUND(G27,3),2)</f>
      </c>
      <c s="36" t="s">
        <v>55</v>
      </c>
      <c>
        <f>(M27*21)/100</f>
      </c>
      <c t="s">
        <v>28</v>
      </c>
    </row>
    <row r="28" spans="1:5" ht="25.5">
      <c r="A28" s="35" t="s">
        <v>56</v>
      </c>
      <c r="E28" s="39" t="s">
        <v>1039</v>
      </c>
    </row>
    <row r="29" spans="1:5" ht="12.75">
      <c r="A29" s="35" t="s">
        <v>57</v>
      </c>
      <c r="E29" s="40" t="s">
        <v>1036</v>
      </c>
    </row>
    <row r="30" spans="1:5" ht="102">
      <c r="A30" t="s">
        <v>59</v>
      </c>
      <c r="E30" s="39" t="s">
        <v>68</v>
      </c>
    </row>
    <row r="31" spans="1:16" ht="25.5">
      <c r="A31" t="s">
        <v>50</v>
      </c>
      <c s="34" t="s">
        <v>27</v>
      </c>
      <c s="34" t="s">
        <v>79</v>
      </c>
      <c s="35" t="s">
        <v>80</v>
      </c>
      <c s="6" t="s">
        <v>81</v>
      </c>
      <c s="36" t="s">
        <v>66</v>
      </c>
      <c s="37">
        <v>0.1</v>
      </c>
      <c s="36">
        <v>0</v>
      </c>
      <c s="36">
        <f>ROUND(G31*H31,6)</f>
      </c>
      <c r="L31" s="38">
        <v>0</v>
      </c>
      <c s="32">
        <f>ROUND(ROUND(L31,2)*ROUND(G31,3),2)</f>
      </c>
      <c s="36" t="s">
        <v>55</v>
      </c>
      <c>
        <f>(M31*21)/100</f>
      </c>
      <c t="s">
        <v>28</v>
      </c>
    </row>
    <row r="32" spans="1:5" ht="25.5">
      <c r="A32" s="35" t="s">
        <v>56</v>
      </c>
      <c r="E32" s="39" t="s">
        <v>81</v>
      </c>
    </row>
    <row r="33" spans="1:5" ht="12.75">
      <c r="A33" s="35" t="s">
        <v>57</v>
      </c>
      <c r="E33" s="40" t="s">
        <v>1040</v>
      </c>
    </row>
    <row r="34" spans="1:5" ht="102">
      <c r="A34" t="s">
        <v>59</v>
      </c>
      <c r="E34" s="39" t="s">
        <v>68</v>
      </c>
    </row>
    <row r="35" spans="1:16" ht="25.5">
      <c r="A35" t="s">
        <v>50</v>
      </c>
      <c s="34" t="s">
        <v>92</v>
      </c>
      <c s="34" t="s">
        <v>84</v>
      </c>
      <c s="35" t="s">
        <v>85</v>
      </c>
      <c s="6" t="s">
        <v>86</v>
      </c>
      <c s="36" t="s">
        <v>66</v>
      </c>
      <c s="37">
        <v>0.4</v>
      </c>
      <c s="36">
        <v>0</v>
      </c>
      <c s="36">
        <f>ROUND(G35*H35,6)</f>
      </c>
      <c r="L35" s="38">
        <v>0</v>
      </c>
      <c s="32">
        <f>ROUND(ROUND(L35,2)*ROUND(G35,3),2)</f>
      </c>
      <c s="36" t="s">
        <v>55</v>
      </c>
      <c>
        <f>(M35*21)/100</f>
      </c>
      <c t="s">
        <v>28</v>
      </c>
    </row>
    <row r="36" spans="1:5" ht="25.5">
      <c r="A36" s="35" t="s">
        <v>56</v>
      </c>
      <c r="E36" s="39" t="s">
        <v>86</v>
      </c>
    </row>
    <row r="37" spans="1:5" ht="12.75">
      <c r="A37" s="35" t="s">
        <v>57</v>
      </c>
      <c r="E37" s="40" t="s">
        <v>1041</v>
      </c>
    </row>
    <row r="38" spans="1:5" ht="102">
      <c r="A38" t="s">
        <v>59</v>
      </c>
      <c r="E38" s="39" t="s">
        <v>68</v>
      </c>
    </row>
    <row r="39" spans="1:16" ht="25.5">
      <c r="A39" t="s">
        <v>50</v>
      </c>
      <c s="34" t="s">
        <v>48</v>
      </c>
      <c s="34" t="s">
        <v>88</v>
      </c>
      <c s="35" t="s">
        <v>89</v>
      </c>
      <c s="6" t="s">
        <v>90</v>
      </c>
      <c s="36" t="s">
        <v>66</v>
      </c>
      <c s="37">
        <v>1</v>
      </c>
      <c s="36">
        <v>0</v>
      </c>
      <c s="36">
        <f>ROUND(G39*H39,6)</f>
      </c>
      <c r="L39" s="38">
        <v>0</v>
      </c>
      <c s="32">
        <f>ROUND(ROUND(L39,2)*ROUND(G39,3),2)</f>
      </c>
      <c s="36" t="s">
        <v>55</v>
      </c>
      <c>
        <f>(M39*21)/100</f>
      </c>
      <c t="s">
        <v>28</v>
      </c>
    </row>
    <row r="40" spans="1:5" ht="25.5">
      <c r="A40" s="35" t="s">
        <v>56</v>
      </c>
      <c r="E40" s="39" t="s">
        <v>90</v>
      </c>
    </row>
    <row r="41" spans="1:5" ht="12.75">
      <c r="A41" s="35" t="s">
        <v>57</v>
      </c>
      <c r="E41" s="40" t="s">
        <v>1042</v>
      </c>
    </row>
    <row r="42" spans="1:5" ht="102">
      <c r="A42" t="s">
        <v>59</v>
      </c>
      <c r="E42" s="39" t="s">
        <v>68</v>
      </c>
    </row>
    <row r="43" spans="1:16" ht="25.5">
      <c r="A43" t="s">
        <v>50</v>
      </c>
      <c s="34" t="s">
        <v>107</v>
      </c>
      <c s="34" t="s">
        <v>93</v>
      </c>
      <c s="35" t="s">
        <v>94</v>
      </c>
      <c s="6" t="s">
        <v>95</v>
      </c>
      <c s="36" t="s">
        <v>66</v>
      </c>
      <c s="37">
        <v>1.5</v>
      </c>
      <c s="36">
        <v>0</v>
      </c>
      <c s="36">
        <f>ROUND(G43*H43,6)</f>
      </c>
      <c r="L43" s="38">
        <v>0</v>
      </c>
      <c s="32">
        <f>ROUND(ROUND(L43,2)*ROUND(G43,3),2)</f>
      </c>
      <c s="36" t="s">
        <v>55</v>
      </c>
      <c>
        <f>(M43*21)/100</f>
      </c>
      <c t="s">
        <v>28</v>
      </c>
    </row>
    <row r="44" spans="1:5" ht="25.5">
      <c r="A44" s="35" t="s">
        <v>56</v>
      </c>
      <c r="E44" s="39" t="s">
        <v>95</v>
      </c>
    </row>
    <row r="45" spans="1:5" ht="12.75">
      <c r="A45" s="35" t="s">
        <v>57</v>
      </c>
      <c r="E45" s="40" t="s">
        <v>1043</v>
      </c>
    </row>
    <row r="46" spans="1:5" ht="102">
      <c r="A46" t="s">
        <v>59</v>
      </c>
      <c r="E46" s="39" t="s">
        <v>68</v>
      </c>
    </row>
    <row r="47" spans="1:13" ht="12.75">
      <c r="A47" t="s">
        <v>47</v>
      </c>
      <c r="C47" s="31" t="s">
        <v>97</v>
      </c>
      <c r="E47" s="33" t="s">
        <v>1044</v>
      </c>
      <c r="J47" s="32">
        <f>0</f>
      </c>
      <c s="32">
        <f>0</f>
      </c>
      <c s="32">
        <f>0+L48+L52+L56+L60+L64+L68+L72+L76</f>
      </c>
      <c s="32">
        <f>0+M48+M52+M56+M60+M64+M68+M72+M76</f>
      </c>
    </row>
    <row r="48" spans="1:16" ht="25.5">
      <c r="A48" t="s">
        <v>50</v>
      </c>
      <c s="34" t="s">
        <v>113</v>
      </c>
      <c s="34" t="s">
        <v>1045</v>
      </c>
      <c s="35" t="s">
        <v>5</v>
      </c>
      <c s="6" t="s">
        <v>1046</v>
      </c>
      <c s="36" t="s">
        <v>101</v>
      </c>
      <c s="37">
        <v>18</v>
      </c>
      <c s="36">
        <v>0</v>
      </c>
      <c s="36">
        <f>ROUND(G48*H48,6)</f>
      </c>
      <c r="L48" s="38">
        <v>0</v>
      </c>
      <c s="32">
        <f>ROUND(ROUND(L48,2)*ROUND(G48,3),2)</f>
      </c>
      <c s="36" t="s">
        <v>55</v>
      </c>
      <c>
        <f>(M48*21)/100</f>
      </c>
      <c t="s">
        <v>28</v>
      </c>
    </row>
    <row r="49" spans="1:5" ht="25.5">
      <c r="A49" s="35" t="s">
        <v>56</v>
      </c>
      <c r="E49" s="39" t="s">
        <v>1046</v>
      </c>
    </row>
    <row r="50" spans="1:5" ht="12.75">
      <c r="A50" s="35" t="s">
        <v>57</v>
      </c>
      <c r="E50" s="40" t="s">
        <v>1008</v>
      </c>
    </row>
    <row r="51" spans="1:5" ht="63.75">
      <c r="A51" t="s">
        <v>59</v>
      </c>
      <c r="E51" s="39" t="s">
        <v>104</v>
      </c>
    </row>
    <row r="52" spans="1:16" ht="12.75">
      <c r="A52" t="s">
        <v>50</v>
      </c>
      <c s="34" t="s">
        <v>117</v>
      </c>
      <c s="34" t="s">
        <v>1047</v>
      </c>
      <c s="35" t="s">
        <v>5</v>
      </c>
      <c s="6" t="s">
        <v>1048</v>
      </c>
      <c s="36" t="s">
        <v>110</v>
      </c>
      <c s="37">
        <v>1</v>
      </c>
      <c s="36">
        <v>0</v>
      </c>
      <c s="36">
        <f>ROUND(G52*H52,6)</f>
      </c>
      <c r="L52" s="38">
        <v>0</v>
      </c>
      <c s="32">
        <f>ROUND(ROUND(L52,2)*ROUND(G52,3),2)</f>
      </c>
      <c s="36" t="s">
        <v>55</v>
      </c>
      <c>
        <f>(M52*21)/100</f>
      </c>
      <c t="s">
        <v>28</v>
      </c>
    </row>
    <row r="53" spans="1:5" ht="12.75">
      <c r="A53" s="35" t="s">
        <v>56</v>
      </c>
      <c r="E53" s="39" t="s">
        <v>1048</v>
      </c>
    </row>
    <row r="54" spans="1:5" ht="12.75">
      <c r="A54" s="35" t="s">
        <v>57</v>
      </c>
      <c r="E54" s="40" t="s">
        <v>58</v>
      </c>
    </row>
    <row r="55" spans="1:5" ht="102">
      <c r="A55" t="s">
        <v>59</v>
      </c>
      <c r="E55" s="39" t="s">
        <v>1049</v>
      </c>
    </row>
    <row r="56" spans="1:16" ht="25.5">
      <c r="A56" t="s">
        <v>50</v>
      </c>
      <c s="34" t="s">
        <v>121</v>
      </c>
      <c s="34" t="s">
        <v>1050</v>
      </c>
      <c s="35" t="s">
        <v>5</v>
      </c>
      <c s="6" t="s">
        <v>1051</v>
      </c>
      <c s="36" t="s">
        <v>110</v>
      </c>
      <c s="37">
        <v>1</v>
      </c>
      <c s="36">
        <v>0</v>
      </c>
      <c s="36">
        <f>ROUND(G56*H56,6)</f>
      </c>
      <c r="L56" s="38">
        <v>0</v>
      </c>
      <c s="32">
        <f>ROUND(ROUND(L56,2)*ROUND(G56,3),2)</f>
      </c>
      <c s="36" t="s">
        <v>55</v>
      </c>
      <c>
        <f>(M56*21)/100</f>
      </c>
      <c t="s">
        <v>28</v>
      </c>
    </row>
    <row r="57" spans="1:5" ht="25.5">
      <c r="A57" s="35" t="s">
        <v>56</v>
      </c>
      <c r="E57" s="39" t="s">
        <v>1051</v>
      </c>
    </row>
    <row r="58" spans="1:5" ht="12.75">
      <c r="A58" s="35" t="s">
        <v>57</v>
      </c>
      <c r="E58" s="40" t="s">
        <v>58</v>
      </c>
    </row>
    <row r="59" spans="1:5" ht="102">
      <c r="A59" t="s">
        <v>59</v>
      </c>
      <c r="E59" s="39" t="s">
        <v>1052</v>
      </c>
    </row>
    <row r="60" spans="1:16" ht="12.75">
      <c r="A60" t="s">
        <v>50</v>
      </c>
      <c s="34" t="s">
        <v>125</v>
      </c>
      <c s="34" t="s">
        <v>1053</v>
      </c>
      <c s="35" t="s">
        <v>5</v>
      </c>
      <c s="6" t="s">
        <v>1054</v>
      </c>
      <c s="36" t="s">
        <v>110</v>
      </c>
      <c s="37">
        <v>1</v>
      </c>
      <c s="36">
        <v>0</v>
      </c>
      <c s="36">
        <f>ROUND(G60*H60,6)</f>
      </c>
      <c r="L60" s="38">
        <v>0</v>
      </c>
      <c s="32">
        <f>ROUND(ROUND(L60,2)*ROUND(G60,3),2)</f>
      </c>
      <c s="36" t="s">
        <v>55</v>
      </c>
      <c>
        <f>(M60*21)/100</f>
      </c>
      <c t="s">
        <v>28</v>
      </c>
    </row>
    <row r="61" spans="1:5" ht="12.75">
      <c r="A61" s="35" t="s">
        <v>56</v>
      </c>
      <c r="E61" s="39" t="s">
        <v>1054</v>
      </c>
    </row>
    <row r="62" spans="1:5" ht="12.75">
      <c r="A62" s="35" t="s">
        <v>57</v>
      </c>
      <c r="E62" s="40" t="s">
        <v>58</v>
      </c>
    </row>
    <row r="63" spans="1:5" ht="102">
      <c r="A63" t="s">
        <v>59</v>
      </c>
      <c r="E63" s="39" t="s">
        <v>1055</v>
      </c>
    </row>
    <row r="64" spans="1:16" ht="12.75">
      <c r="A64" t="s">
        <v>50</v>
      </c>
      <c s="34" t="s">
        <v>130</v>
      </c>
      <c s="34" t="s">
        <v>1056</v>
      </c>
      <c s="35" t="s">
        <v>5</v>
      </c>
      <c s="6" t="s">
        <v>1057</v>
      </c>
      <c s="36" t="s">
        <v>110</v>
      </c>
      <c s="37">
        <v>1</v>
      </c>
      <c s="36">
        <v>0</v>
      </c>
      <c s="36">
        <f>ROUND(G64*H64,6)</f>
      </c>
      <c r="L64" s="38">
        <v>0</v>
      </c>
      <c s="32">
        <f>ROUND(ROUND(L64,2)*ROUND(G64,3),2)</f>
      </c>
      <c s="36" t="s">
        <v>55</v>
      </c>
      <c>
        <f>(M64*21)/100</f>
      </c>
      <c t="s">
        <v>28</v>
      </c>
    </row>
    <row r="65" spans="1:5" ht="12.75">
      <c r="A65" s="35" t="s">
        <v>56</v>
      </c>
      <c r="E65" s="39" t="s">
        <v>1057</v>
      </c>
    </row>
    <row r="66" spans="1:5" ht="12.75">
      <c r="A66" s="35" t="s">
        <v>57</v>
      </c>
      <c r="E66" s="40" t="s">
        <v>58</v>
      </c>
    </row>
    <row r="67" spans="1:5" ht="102">
      <c r="A67" t="s">
        <v>59</v>
      </c>
      <c r="E67" s="39" t="s">
        <v>1058</v>
      </c>
    </row>
    <row r="68" spans="1:16" ht="12.75">
      <c r="A68" t="s">
        <v>50</v>
      </c>
      <c s="34" t="s">
        <v>134</v>
      </c>
      <c s="34" t="s">
        <v>1059</v>
      </c>
      <c s="35" t="s">
        <v>5</v>
      </c>
      <c s="6" t="s">
        <v>1060</v>
      </c>
      <c s="36" t="s">
        <v>110</v>
      </c>
      <c s="37">
        <v>1</v>
      </c>
      <c s="36">
        <v>0</v>
      </c>
      <c s="36">
        <f>ROUND(G68*H68,6)</f>
      </c>
      <c r="L68" s="38">
        <v>0</v>
      </c>
      <c s="32">
        <f>ROUND(ROUND(L68,2)*ROUND(G68,3),2)</f>
      </c>
      <c s="36" t="s">
        <v>55</v>
      </c>
      <c>
        <f>(M68*21)/100</f>
      </c>
      <c t="s">
        <v>28</v>
      </c>
    </row>
    <row r="69" spans="1:5" ht="12.75">
      <c r="A69" s="35" t="s">
        <v>56</v>
      </c>
      <c r="E69" s="39" t="s">
        <v>1060</v>
      </c>
    </row>
    <row r="70" spans="1:5" ht="12.75">
      <c r="A70" s="35" t="s">
        <v>57</v>
      </c>
      <c r="E70" s="40" t="s">
        <v>58</v>
      </c>
    </row>
    <row r="71" spans="1:5" ht="178.5">
      <c r="A71" t="s">
        <v>59</v>
      </c>
      <c r="E71" s="39" t="s">
        <v>1061</v>
      </c>
    </row>
    <row r="72" spans="1:16" ht="25.5">
      <c r="A72" t="s">
        <v>50</v>
      </c>
      <c s="34" t="s">
        <v>137</v>
      </c>
      <c s="34" t="s">
        <v>1062</v>
      </c>
      <c s="35" t="s">
        <v>5</v>
      </c>
      <c s="6" t="s">
        <v>281</v>
      </c>
      <c s="36" t="s">
        <v>1063</v>
      </c>
      <c s="37">
        <v>16</v>
      </c>
      <c s="36">
        <v>0</v>
      </c>
      <c s="36">
        <f>ROUND(G72*H72,6)</f>
      </c>
      <c r="L72" s="38">
        <v>0</v>
      </c>
      <c s="32">
        <f>ROUND(ROUND(L72,2)*ROUND(G72,3),2)</f>
      </c>
      <c s="36" t="s">
        <v>55</v>
      </c>
      <c>
        <f>(M72*21)/100</f>
      </c>
      <c t="s">
        <v>28</v>
      </c>
    </row>
    <row r="73" spans="1:5" ht="25.5">
      <c r="A73" s="35" t="s">
        <v>56</v>
      </c>
      <c r="E73" s="39" t="s">
        <v>281</v>
      </c>
    </row>
    <row r="74" spans="1:5" ht="12.75">
      <c r="A74" s="35" t="s">
        <v>57</v>
      </c>
      <c r="E74" s="40" t="s">
        <v>1019</v>
      </c>
    </row>
    <row r="75" spans="1:5" ht="63.75">
      <c r="A75" t="s">
        <v>59</v>
      </c>
      <c r="E75" s="39" t="s">
        <v>1001</v>
      </c>
    </row>
    <row r="76" spans="1:16" ht="12.75">
      <c r="A76" t="s">
        <v>50</v>
      </c>
      <c s="34" t="s">
        <v>140</v>
      </c>
      <c s="34" t="s">
        <v>1064</v>
      </c>
      <c s="35" t="s">
        <v>5</v>
      </c>
      <c s="6" t="s">
        <v>286</v>
      </c>
      <c s="36" t="s">
        <v>1063</v>
      </c>
      <c s="37">
        <v>11</v>
      </c>
      <c s="36">
        <v>0</v>
      </c>
      <c s="36">
        <f>ROUND(G76*H76,6)</f>
      </c>
      <c r="L76" s="38">
        <v>0</v>
      </c>
      <c s="32">
        <f>ROUND(ROUND(L76,2)*ROUND(G76,3),2)</f>
      </c>
      <c s="36" t="s">
        <v>55</v>
      </c>
      <c>
        <f>(M76*21)/100</f>
      </c>
      <c t="s">
        <v>28</v>
      </c>
    </row>
    <row r="77" spans="1:5" ht="12.75">
      <c r="A77" s="35" t="s">
        <v>56</v>
      </c>
      <c r="E77" s="39" t="s">
        <v>286</v>
      </c>
    </row>
    <row r="78" spans="1:5" ht="12.75">
      <c r="A78" s="35" t="s">
        <v>57</v>
      </c>
      <c r="E78" s="40" t="s">
        <v>258</v>
      </c>
    </row>
    <row r="79" spans="1:5" ht="102">
      <c r="A79" t="s">
        <v>59</v>
      </c>
      <c r="E79" s="39" t="s">
        <v>1065</v>
      </c>
    </row>
    <row r="80" spans="1:13" ht="12.75">
      <c r="A80" t="s">
        <v>47</v>
      </c>
      <c r="C80" s="31" t="s">
        <v>1066</v>
      </c>
      <c r="E80" s="33" t="s">
        <v>1067</v>
      </c>
      <c r="J80" s="32">
        <f>0</f>
      </c>
      <c s="32">
        <f>0</f>
      </c>
      <c s="32">
        <f>0+L81+L85+L89</f>
      </c>
      <c s="32">
        <f>0+M81+M85+M89</f>
      </c>
    </row>
    <row r="81" spans="1:16" ht="25.5">
      <c r="A81" t="s">
        <v>50</v>
      </c>
      <c s="34" t="s">
        <v>143</v>
      </c>
      <c s="34" t="s">
        <v>1068</v>
      </c>
      <c s="35" t="s">
        <v>5</v>
      </c>
      <c s="6" t="s">
        <v>1069</v>
      </c>
      <c s="36" t="s">
        <v>110</v>
      </c>
      <c s="37">
        <v>1</v>
      </c>
      <c s="36">
        <v>0</v>
      </c>
      <c s="36">
        <f>ROUND(G81*H81,6)</f>
      </c>
      <c r="L81" s="38">
        <v>0</v>
      </c>
      <c s="32">
        <f>ROUND(ROUND(L81,2)*ROUND(G81,3),2)</f>
      </c>
      <c s="36" t="s">
        <v>55</v>
      </c>
      <c>
        <f>(M81*21)/100</f>
      </c>
      <c t="s">
        <v>28</v>
      </c>
    </row>
    <row r="82" spans="1:5" ht="38.25">
      <c r="A82" s="35" t="s">
        <v>56</v>
      </c>
      <c r="E82" s="39" t="s">
        <v>1070</v>
      </c>
    </row>
    <row r="83" spans="1:5" ht="12.75">
      <c r="A83" s="35" t="s">
        <v>57</v>
      </c>
      <c r="E83" s="40" t="s">
        <v>58</v>
      </c>
    </row>
    <row r="84" spans="1:5" ht="63.75">
      <c r="A84" t="s">
        <v>59</v>
      </c>
      <c r="E84" s="39" t="s">
        <v>1071</v>
      </c>
    </row>
    <row r="85" spans="1:16" ht="12.75">
      <c r="A85" t="s">
        <v>50</v>
      </c>
      <c s="34" t="s">
        <v>146</v>
      </c>
      <c s="34" t="s">
        <v>1072</v>
      </c>
      <c s="35" t="s">
        <v>5</v>
      </c>
      <c s="6" t="s">
        <v>1073</v>
      </c>
      <c s="36" t="s">
        <v>110</v>
      </c>
      <c s="37">
        <v>2</v>
      </c>
      <c s="36">
        <v>0</v>
      </c>
      <c s="36">
        <f>ROUND(G85*H85,6)</f>
      </c>
      <c r="L85" s="38">
        <v>0</v>
      </c>
      <c s="32">
        <f>ROUND(ROUND(L85,2)*ROUND(G85,3),2)</f>
      </c>
      <c s="36" t="s">
        <v>55</v>
      </c>
      <c>
        <f>(M85*21)/100</f>
      </c>
      <c t="s">
        <v>28</v>
      </c>
    </row>
    <row r="86" spans="1:5" ht="12.75">
      <c r="A86" s="35" t="s">
        <v>56</v>
      </c>
      <c r="E86" s="39" t="s">
        <v>1073</v>
      </c>
    </row>
    <row r="87" spans="1:5" ht="12.75">
      <c r="A87" s="35" t="s">
        <v>57</v>
      </c>
      <c r="E87" s="40" t="s">
        <v>415</v>
      </c>
    </row>
    <row r="88" spans="1:5" ht="63.75">
      <c r="A88" t="s">
        <v>59</v>
      </c>
      <c r="E88" s="39" t="s">
        <v>1071</v>
      </c>
    </row>
    <row r="89" spans="1:16" ht="25.5">
      <c r="A89" t="s">
        <v>50</v>
      </c>
      <c s="34" t="s">
        <v>150</v>
      </c>
      <c s="34" t="s">
        <v>1074</v>
      </c>
      <c s="35" t="s">
        <v>5</v>
      </c>
      <c s="6" t="s">
        <v>1075</v>
      </c>
      <c s="36" t="s">
        <v>110</v>
      </c>
      <c s="37">
        <v>1</v>
      </c>
      <c s="36">
        <v>0</v>
      </c>
      <c s="36">
        <f>ROUND(G89*H89,6)</f>
      </c>
      <c r="L89" s="38">
        <v>0</v>
      </c>
      <c s="32">
        <f>ROUND(ROUND(L89,2)*ROUND(G89,3),2)</f>
      </c>
      <c s="36" t="s">
        <v>55</v>
      </c>
      <c>
        <f>(M89*21)/100</f>
      </c>
      <c t="s">
        <v>28</v>
      </c>
    </row>
    <row r="90" spans="1:5" ht="25.5">
      <c r="A90" s="35" t="s">
        <v>56</v>
      </c>
      <c r="E90" s="39" t="s">
        <v>1075</v>
      </c>
    </row>
    <row r="91" spans="1:5" ht="12.75">
      <c r="A91" s="35" t="s">
        <v>57</v>
      </c>
      <c r="E91" s="40" t="s">
        <v>58</v>
      </c>
    </row>
    <row r="92" spans="1:5" ht="63.75">
      <c r="A92" t="s">
        <v>59</v>
      </c>
      <c r="E92" s="39" t="s">
        <v>1071</v>
      </c>
    </row>
    <row r="93" spans="1:13" ht="12.75">
      <c r="A93" t="s">
        <v>47</v>
      </c>
      <c r="C93" s="31" t="s">
        <v>1076</v>
      </c>
      <c r="E93" s="33" t="s">
        <v>1077</v>
      </c>
      <c r="J93" s="32">
        <f>0</f>
      </c>
      <c s="32">
        <f>0</f>
      </c>
      <c s="32">
        <f>0+L94+L98+L102+L106+L110+L114</f>
      </c>
      <c s="32">
        <f>0+M94+M98+M102+M106+M110+M114</f>
      </c>
    </row>
    <row r="94" spans="1:16" ht="12.75">
      <c r="A94" t="s">
        <v>50</v>
      </c>
      <c s="34" t="s">
        <v>154</v>
      </c>
      <c s="34" t="s">
        <v>1078</v>
      </c>
      <c s="35" t="s">
        <v>5</v>
      </c>
      <c s="6" t="s">
        <v>1079</v>
      </c>
      <c s="36" t="s">
        <v>110</v>
      </c>
      <c s="37">
        <v>54</v>
      </c>
      <c s="36">
        <v>0</v>
      </c>
      <c s="36">
        <f>ROUND(G94*H94,6)</f>
      </c>
      <c r="L94" s="38">
        <v>0</v>
      </c>
      <c s="32">
        <f>ROUND(ROUND(L94,2)*ROUND(G94,3),2)</f>
      </c>
      <c s="36" t="s">
        <v>55</v>
      </c>
      <c>
        <f>(M94*21)/100</f>
      </c>
      <c t="s">
        <v>28</v>
      </c>
    </row>
    <row r="95" spans="1:5" ht="12.75">
      <c r="A95" s="35" t="s">
        <v>56</v>
      </c>
      <c r="E95" s="39" t="s">
        <v>1079</v>
      </c>
    </row>
    <row r="96" spans="1:5" ht="12.75">
      <c r="A96" s="35" t="s">
        <v>57</v>
      </c>
      <c r="E96" s="40" t="s">
        <v>1080</v>
      </c>
    </row>
    <row r="97" spans="1:5" ht="102">
      <c r="A97" t="s">
        <v>59</v>
      </c>
      <c r="E97" s="39" t="s">
        <v>1081</v>
      </c>
    </row>
    <row r="98" spans="1:16" ht="12.75">
      <c r="A98" t="s">
        <v>50</v>
      </c>
      <c s="34" t="s">
        <v>157</v>
      </c>
      <c s="34" t="s">
        <v>1082</v>
      </c>
      <c s="35" t="s">
        <v>5</v>
      </c>
      <c s="6" t="s">
        <v>1083</v>
      </c>
      <c s="36" t="s">
        <v>110</v>
      </c>
      <c s="37">
        <v>54</v>
      </c>
      <c s="36">
        <v>0</v>
      </c>
      <c s="36">
        <f>ROUND(G98*H98,6)</f>
      </c>
      <c r="L98" s="38">
        <v>0</v>
      </c>
      <c s="32">
        <f>ROUND(ROUND(L98,2)*ROUND(G98,3),2)</f>
      </c>
      <c s="36" t="s">
        <v>55</v>
      </c>
      <c>
        <f>(M98*21)/100</f>
      </c>
      <c t="s">
        <v>28</v>
      </c>
    </row>
    <row r="99" spans="1:5" ht="12.75">
      <c r="A99" s="35" t="s">
        <v>56</v>
      </c>
      <c r="E99" s="39" t="s">
        <v>1083</v>
      </c>
    </row>
    <row r="100" spans="1:5" ht="12.75">
      <c r="A100" s="35" t="s">
        <v>57</v>
      </c>
      <c r="E100" s="40" t="s">
        <v>1080</v>
      </c>
    </row>
    <row r="101" spans="1:5" ht="102">
      <c r="A101" t="s">
        <v>59</v>
      </c>
      <c r="E101" s="39" t="s">
        <v>1081</v>
      </c>
    </row>
    <row r="102" spans="1:16" ht="12.75">
      <c r="A102" t="s">
        <v>50</v>
      </c>
      <c s="34" t="s">
        <v>160</v>
      </c>
      <c s="34" t="s">
        <v>1084</v>
      </c>
      <c s="35" t="s">
        <v>5</v>
      </c>
      <c s="6" t="s">
        <v>1085</v>
      </c>
      <c s="36" t="s">
        <v>110</v>
      </c>
      <c s="37">
        <v>14</v>
      </c>
      <c s="36">
        <v>0</v>
      </c>
      <c s="36">
        <f>ROUND(G102*H102,6)</f>
      </c>
      <c r="L102" s="38">
        <v>0</v>
      </c>
      <c s="32">
        <f>ROUND(ROUND(L102,2)*ROUND(G102,3),2)</f>
      </c>
      <c s="36" t="s">
        <v>55</v>
      </c>
      <c>
        <f>(M102*21)/100</f>
      </c>
      <c t="s">
        <v>28</v>
      </c>
    </row>
    <row r="103" spans="1:5" ht="12.75">
      <c r="A103" s="35" t="s">
        <v>56</v>
      </c>
      <c r="E103" s="39" t="s">
        <v>1085</v>
      </c>
    </row>
    <row r="104" spans="1:5" ht="12.75">
      <c r="A104" s="35" t="s">
        <v>57</v>
      </c>
      <c r="E104" s="40" t="s">
        <v>1086</v>
      </c>
    </row>
    <row r="105" spans="1:5" ht="102">
      <c r="A105" t="s">
        <v>59</v>
      </c>
      <c r="E105" s="39" t="s">
        <v>1081</v>
      </c>
    </row>
    <row r="106" spans="1:16" ht="12.75">
      <c r="A106" t="s">
        <v>50</v>
      </c>
      <c s="34" t="s">
        <v>163</v>
      </c>
      <c s="34" t="s">
        <v>1087</v>
      </c>
      <c s="35" t="s">
        <v>5</v>
      </c>
      <c s="6" t="s">
        <v>1088</v>
      </c>
      <c s="36" t="s">
        <v>110</v>
      </c>
      <c s="37">
        <v>5</v>
      </c>
      <c s="36">
        <v>0</v>
      </c>
      <c s="36">
        <f>ROUND(G106*H106,6)</f>
      </c>
      <c r="L106" s="38">
        <v>0</v>
      </c>
      <c s="32">
        <f>ROUND(ROUND(L106,2)*ROUND(G106,3),2)</f>
      </c>
      <c s="36" t="s">
        <v>55</v>
      </c>
      <c>
        <f>(M106*21)/100</f>
      </c>
      <c t="s">
        <v>28</v>
      </c>
    </row>
    <row r="107" spans="1:5" ht="12.75">
      <c r="A107" s="35" t="s">
        <v>56</v>
      </c>
      <c r="E107" s="39" t="s">
        <v>1088</v>
      </c>
    </row>
    <row r="108" spans="1:5" ht="12.75">
      <c r="A108" s="35" t="s">
        <v>57</v>
      </c>
      <c r="E108" s="40" t="s">
        <v>220</v>
      </c>
    </row>
    <row r="109" spans="1:5" ht="102">
      <c r="A109" t="s">
        <v>59</v>
      </c>
      <c r="E109" s="39" t="s">
        <v>1081</v>
      </c>
    </row>
    <row r="110" spans="1:16" ht="12.75">
      <c r="A110" t="s">
        <v>50</v>
      </c>
      <c s="34" t="s">
        <v>170</v>
      </c>
      <c s="34" t="s">
        <v>1089</v>
      </c>
      <c s="35" t="s">
        <v>5</v>
      </c>
      <c s="6" t="s">
        <v>1090</v>
      </c>
      <c s="36" t="s">
        <v>110</v>
      </c>
      <c s="37">
        <v>12</v>
      </c>
      <c s="36">
        <v>0</v>
      </c>
      <c s="36">
        <f>ROUND(G110*H110,6)</f>
      </c>
      <c r="L110" s="38">
        <v>0</v>
      </c>
      <c s="32">
        <f>ROUND(ROUND(L110,2)*ROUND(G110,3),2)</f>
      </c>
      <c s="36" t="s">
        <v>55</v>
      </c>
      <c>
        <f>(M110*21)/100</f>
      </c>
      <c t="s">
        <v>28</v>
      </c>
    </row>
    <row r="111" spans="1:5" ht="12.75">
      <c r="A111" s="35" t="s">
        <v>56</v>
      </c>
      <c r="E111" s="39" t="s">
        <v>1090</v>
      </c>
    </row>
    <row r="112" spans="1:5" ht="12.75">
      <c r="A112" s="35" t="s">
        <v>57</v>
      </c>
      <c r="E112" s="40" t="s">
        <v>282</v>
      </c>
    </row>
    <row r="113" spans="1:5" ht="102">
      <c r="A113" t="s">
        <v>59</v>
      </c>
      <c r="E113" s="39" t="s">
        <v>1081</v>
      </c>
    </row>
    <row r="114" spans="1:16" ht="12.75">
      <c r="A114" t="s">
        <v>50</v>
      </c>
      <c s="34" t="s">
        <v>51</v>
      </c>
      <c s="34" t="s">
        <v>1091</v>
      </c>
      <c s="35" t="s">
        <v>5</v>
      </c>
      <c s="6" t="s">
        <v>1092</v>
      </c>
      <c s="36" t="s">
        <v>110</v>
      </c>
      <c s="37">
        <v>1</v>
      </c>
      <c s="36">
        <v>0</v>
      </c>
      <c s="36">
        <f>ROUND(G114*H114,6)</f>
      </c>
      <c r="L114" s="38">
        <v>0</v>
      </c>
      <c s="32">
        <f>ROUND(ROUND(L114,2)*ROUND(G114,3),2)</f>
      </c>
      <c s="36" t="s">
        <v>55</v>
      </c>
      <c>
        <f>(M114*21)/100</f>
      </c>
      <c t="s">
        <v>28</v>
      </c>
    </row>
    <row r="115" spans="1:5" ht="12.75">
      <c r="A115" s="35" t="s">
        <v>56</v>
      </c>
      <c r="E115" s="39" t="s">
        <v>1093</v>
      </c>
    </row>
    <row r="116" spans="1:5" ht="12.75">
      <c r="A116" s="35" t="s">
        <v>57</v>
      </c>
      <c r="E116" s="40" t="s">
        <v>58</v>
      </c>
    </row>
    <row r="117" spans="1:5" ht="102">
      <c r="A117" t="s">
        <v>59</v>
      </c>
      <c r="E117" s="39" t="s">
        <v>1094</v>
      </c>
    </row>
    <row r="118" spans="1:13" ht="12.75">
      <c r="A118" t="s">
        <v>47</v>
      </c>
      <c r="C118" s="31" t="s">
        <v>1095</v>
      </c>
      <c r="E118" s="33" t="s">
        <v>1096</v>
      </c>
      <c r="J118" s="32">
        <f>0</f>
      </c>
      <c s="32">
        <f>0</f>
      </c>
      <c s="32">
        <f>0+L119+L123+L127+L131+L135</f>
      </c>
      <c s="32">
        <f>0+M119+M123+M127+M131+M135</f>
      </c>
    </row>
    <row r="119" spans="1:16" ht="12.75">
      <c r="A119" t="s">
        <v>50</v>
      </c>
      <c s="34" t="s">
        <v>255</v>
      </c>
      <c s="34" t="s">
        <v>1097</v>
      </c>
      <c s="35" t="s">
        <v>5</v>
      </c>
      <c s="6" t="s">
        <v>1098</v>
      </c>
      <c s="36" t="s">
        <v>267</v>
      </c>
      <c s="37">
        <v>1229</v>
      </c>
      <c s="36">
        <v>0</v>
      </c>
      <c s="36">
        <f>ROUND(G119*H119,6)</f>
      </c>
      <c r="L119" s="38">
        <v>0</v>
      </c>
      <c s="32">
        <f>ROUND(ROUND(L119,2)*ROUND(G119,3),2)</f>
      </c>
      <c s="36" t="s">
        <v>55</v>
      </c>
      <c>
        <f>(M119*21)/100</f>
      </c>
      <c t="s">
        <v>28</v>
      </c>
    </row>
    <row r="120" spans="1:5" ht="12.75">
      <c r="A120" s="35" t="s">
        <v>56</v>
      </c>
      <c r="E120" s="39" t="s">
        <v>1098</v>
      </c>
    </row>
    <row r="121" spans="1:5" ht="12.75">
      <c r="A121" s="35" t="s">
        <v>57</v>
      </c>
      <c r="E121" s="40" t="s">
        <v>1099</v>
      </c>
    </row>
    <row r="122" spans="1:5" ht="12.75">
      <c r="A122" t="s">
        <v>59</v>
      </c>
      <c r="E122" s="39" t="s">
        <v>5</v>
      </c>
    </row>
    <row r="123" spans="1:16" ht="25.5">
      <c r="A123" t="s">
        <v>50</v>
      </c>
      <c s="34" t="s">
        <v>260</v>
      </c>
      <c s="34" t="s">
        <v>1100</v>
      </c>
      <c s="35" t="s">
        <v>5</v>
      </c>
      <c s="6" t="s">
        <v>1101</v>
      </c>
      <c s="36" t="s">
        <v>267</v>
      </c>
      <c s="37">
        <v>590</v>
      </c>
      <c s="36">
        <v>0</v>
      </c>
      <c s="36">
        <f>ROUND(G123*H123,6)</f>
      </c>
      <c r="L123" s="38">
        <v>0</v>
      </c>
      <c s="32">
        <f>ROUND(ROUND(L123,2)*ROUND(G123,3),2)</f>
      </c>
      <c s="36" t="s">
        <v>55</v>
      </c>
      <c>
        <f>(M123*21)/100</f>
      </c>
      <c t="s">
        <v>28</v>
      </c>
    </row>
    <row r="124" spans="1:5" ht="25.5">
      <c r="A124" s="35" t="s">
        <v>56</v>
      </c>
      <c r="E124" s="39" t="s">
        <v>1101</v>
      </c>
    </row>
    <row r="125" spans="1:5" ht="12.75">
      <c r="A125" s="35" t="s">
        <v>57</v>
      </c>
      <c r="E125" s="40" t="s">
        <v>1102</v>
      </c>
    </row>
    <row r="126" spans="1:5" ht="12.75">
      <c r="A126" t="s">
        <v>59</v>
      </c>
      <c r="E126" s="39" t="s">
        <v>5</v>
      </c>
    </row>
    <row r="127" spans="1:16" ht="25.5">
      <c r="A127" t="s">
        <v>50</v>
      </c>
      <c s="34" t="s">
        <v>264</v>
      </c>
      <c s="34" t="s">
        <v>1103</v>
      </c>
      <c s="35" t="s">
        <v>5</v>
      </c>
      <c s="6" t="s">
        <v>1104</v>
      </c>
      <c s="36" t="s">
        <v>267</v>
      </c>
      <c s="37">
        <v>35</v>
      </c>
      <c s="36">
        <v>0</v>
      </c>
      <c s="36">
        <f>ROUND(G127*H127,6)</f>
      </c>
      <c r="L127" s="38">
        <v>0</v>
      </c>
      <c s="32">
        <f>ROUND(ROUND(L127,2)*ROUND(G127,3),2)</f>
      </c>
      <c s="36" t="s">
        <v>55</v>
      </c>
      <c>
        <f>(M127*21)/100</f>
      </c>
      <c t="s">
        <v>28</v>
      </c>
    </row>
    <row r="128" spans="1:5" ht="25.5">
      <c r="A128" s="35" t="s">
        <v>56</v>
      </c>
      <c r="E128" s="39" t="s">
        <v>1104</v>
      </c>
    </row>
    <row r="129" spans="1:5" ht="12.75">
      <c r="A129" s="35" t="s">
        <v>57</v>
      </c>
      <c r="E129" s="40" t="s">
        <v>912</v>
      </c>
    </row>
    <row r="130" spans="1:5" ht="12.75">
      <c r="A130" t="s">
        <v>59</v>
      </c>
      <c r="E130" s="39" t="s">
        <v>5</v>
      </c>
    </row>
    <row r="131" spans="1:16" ht="25.5">
      <c r="A131" t="s">
        <v>50</v>
      </c>
      <c s="34" t="s">
        <v>270</v>
      </c>
      <c s="34" t="s">
        <v>1105</v>
      </c>
      <c s="35" t="s">
        <v>5</v>
      </c>
      <c s="6" t="s">
        <v>1106</v>
      </c>
      <c s="36" t="s">
        <v>267</v>
      </c>
      <c s="37">
        <v>12</v>
      </c>
      <c s="36">
        <v>0</v>
      </c>
      <c s="36">
        <f>ROUND(G131*H131,6)</f>
      </c>
      <c r="L131" s="38">
        <v>0</v>
      </c>
      <c s="32">
        <f>ROUND(ROUND(L131,2)*ROUND(G131,3),2)</f>
      </c>
      <c s="36" t="s">
        <v>55</v>
      </c>
      <c>
        <f>(M131*21)/100</f>
      </c>
      <c t="s">
        <v>28</v>
      </c>
    </row>
    <row r="132" spans="1:5" ht="25.5">
      <c r="A132" s="35" t="s">
        <v>56</v>
      </c>
      <c r="E132" s="39" t="s">
        <v>1106</v>
      </c>
    </row>
    <row r="133" spans="1:5" ht="12.75">
      <c r="A133" s="35" t="s">
        <v>57</v>
      </c>
      <c r="E133" s="40" t="s">
        <v>282</v>
      </c>
    </row>
    <row r="134" spans="1:5" ht="12.75">
      <c r="A134" t="s">
        <v>59</v>
      </c>
      <c r="E134" s="39" t="s">
        <v>5</v>
      </c>
    </row>
    <row r="135" spans="1:16" ht="25.5">
      <c r="A135" t="s">
        <v>50</v>
      </c>
      <c s="34" t="s">
        <v>275</v>
      </c>
      <c s="34" t="s">
        <v>1107</v>
      </c>
      <c s="35" t="s">
        <v>5</v>
      </c>
      <c s="6" t="s">
        <v>1108</v>
      </c>
      <c s="36" t="s">
        <v>267</v>
      </c>
      <c s="37">
        <v>120</v>
      </c>
      <c s="36">
        <v>0</v>
      </c>
      <c s="36">
        <f>ROUND(G135*H135,6)</f>
      </c>
      <c r="L135" s="38">
        <v>0</v>
      </c>
      <c s="32">
        <f>ROUND(ROUND(L135,2)*ROUND(G135,3),2)</f>
      </c>
      <c s="36" t="s">
        <v>55</v>
      </c>
      <c>
        <f>(M135*21)/100</f>
      </c>
      <c t="s">
        <v>28</v>
      </c>
    </row>
    <row r="136" spans="1:5" ht="25.5">
      <c r="A136" s="35" t="s">
        <v>56</v>
      </c>
      <c r="E136" s="39" t="s">
        <v>1108</v>
      </c>
    </row>
    <row r="137" spans="1:5" ht="12.75">
      <c r="A137" s="35" t="s">
        <v>57</v>
      </c>
      <c r="E137" s="40" t="s">
        <v>857</v>
      </c>
    </row>
    <row r="138" spans="1:5" ht="12.75">
      <c r="A138" t="s">
        <v>59</v>
      </c>
      <c r="E138" s="39" t="s">
        <v>5</v>
      </c>
    </row>
    <row r="139" spans="1:13" ht="25.5">
      <c r="A139" t="s">
        <v>47</v>
      </c>
      <c r="C139" s="31" t="s">
        <v>1109</v>
      </c>
      <c r="E139" s="33" t="s">
        <v>1110</v>
      </c>
      <c r="J139" s="32">
        <f>0</f>
      </c>
      <c s="32">
        <f>0</f>
      </c>
      <c s="32">
        <f>0+L140</f>
      </c>
      <c s="32">
        <f>0+M140</f>
      </c>
    </row>
    <row r="140" spans="1:16" ht="12.75">
      <c r="A140" t="s">
        <v>50</v>
      </c>
      <c s="34" t="s">
        <v>279</v>
      </c>
      <c s="34" t="s">
        <v>1111</v>
      </c>
      <c s="35" t="s">
        <v>5</v>
      </c>
      <c s="6" t="s">
        <v>1112</v>
      </c>
      <c s="36" t="s">
        <v>267</v>
      </c>
      <c s="37">
        <v>979</v>
      </c>
      <c s="36">
        <v>0</v>
      </c>
      <c s="36">
        <f>ROUND(G140*H140,6)</f>
      </c>
      <c r="L140" s="38">
        <v>0</v>
      </c>
      <c s="32">
        <f>ROUND(ROUND(L140,2)*ROUND(G140,3),2)</f>
      </c>
      <c s="36" t="s">
        <v>55</v>
      </c>
      <c>
        <f>(M140*21)/100</f>
      </c>
      <c t="s">
        <v>28</v>
      </c>
    </row>
    <row r="141" spans="1:5" ht="12.75">
      <c r="A141" s="35" t="s">
        <v>56</v>
      </c>
      <c r="E141" s="39" t="s">
        <v>1112</v>
      </c>
    </row>
    <row r="142" spans="1:5" ht="12.75">
      <c r="A142" s="35" t="s">
        <v>57</v>
      </c>
      <c r="E142" s="40" t="s">
        <v>1113</v>
      </c>
    </row>
    <row r="143" spans="1:5" ht="12.75">
      <c r="A143" t="s">
        <v>59</v>
      </c>
      <c r="E143" s="39" t="s">
        <v>5</v>
      </c>
    </row>
    <row r="144" spans="1:13" ht="12.75">
      <c r="A144" t="s">
        <v>47</v>
      </c>
      <c r="C144" s="31" t="s">
        <v>1114</v>
      </c>
      <c r="E144" s="33" t="s">
        <v>1115</v>
      </c>
      <c r="J144" s="32">
        <f>0</f>
      </c>
      <c s="32">
        <f>0</f>
      </c>
      <c s="32">
        <f>0+L145+L149</f>
      </c>
      <c s="32">
        <f>0+M145+M149</f>
      </c>
    </row>
    <row r="145" spans="1:16" ht="25.5">
      <c r="A145" t="s">
        <v>50</v>
      </c>
      <c s="34" t="s">
        <v>284</v>
      </c>
      <c s="34" t="s">
        <v>1116</v>
      </c>
      <c s="35" t="s">
        <v>5</v>
      </c>
      <c s="6" t="s">
        <v>1117</v>
      </c>
      <c s="36" t="s">
        <v>267</v>
      </c>
      <c s="37">
        <v>250</v>
      </c>
      <c s="36">
        <v>0</v>
      </c>
      <c s="36">
        <f>ROUND(G145*H145,6)</f>
      </c>
      <c r="L145" s="38">
        <v>0</v>
      </c>
      <c s="32">
        <f>ROUND(ROUND(L145,2)*ROUND(G145,3),2)</f>
      </c>
      <c s="36" t="s">
        <v>55</v>
      </c>
      <c>
        <f>(M145*21)/100</f>
      </c>
      <c t="s">
        <v>28</v>
      </c>
    </row>
    <row r="146" spans="1:5" ht="25.5">
      <c r="A146" s="35" t="s">
        <v>56</v>
      </c>
      <c r="E146" s="39" t="s">
        <v>1117</v>
      </c>
    </row>
    <row r="147" spans="1:5" ht="12.75">
      <c r="A147" s="35" t="s">
        <v>57</v>
      </c>
      <c r="E147" s="40" t="s">
        <v>1118</v>
      </c>
    </row>
    <row r="148" spans="1:5" ht="12.75">
      <c r="A148" t="s">
        <v>59</v>
      </c>
      <c r="E148" s="39" t="s">
        <v>5</v>
      </c>
    </row>
    <row r="149" spans="1:16" ht="12.75">
      <c r="A149" t="s">
        <v>50</v>
      </c>
      <c s="34" t="s">
        <v>287</v>
      </c>
      <c s="34" t="s">
        <v>1119</v>
      </c>
      <c s="35" t="s">
        <v>5</v>
      </c>
      <c s="6" t="s">
        <v>1120</v>
      </c>
      <c s="36" t="s">
        <v>267</v>
      </c>
      <c s="37">
        <v>979</v>
      </c>
      <c s="36">
        <v>0</v>
      </c>
      <c s="36">
        <f>ROUND(G149*H149,6)</f>
      </c>
      <c r="L149" s="38">
        <v>0</v>
      </c>
      <c s="32">
        <f>ROUND(ROUND(L149,2)*ROUND(G149,3),2)</f>
      </c>
      <c s="36" t="s">
        <v>55</v>
      </c>
      <c>
        <f>(M149*21)/100</f>
      </c>
      <c t="s">
        <v>28</v>
      </c>
    </row>
    <row r="150" spans="1:5" ht="12.75">
      <c r="A150" s="35" t="s">
        <v>56</v>
      </c>
      <c r="E150" s="39" t="s">
        <v>1120</v>
      </c>
    </row>
    <row r="151" spans="1:5" ht="12.75">
      <c r="A151" s="35" t="s">
        <v>57</v>
      </c>
      <c r="E151" s="40" t="s">
        <v>1113</v>
      </c>
    </row>
    <row r="152" spans="1:5" ht="12.75">
      <c r="A152" t="s">
        <v>59</v>
      </c>
      <c r="E152" s="39" t="s">
        <v>5</v>
      </c>
    </row>
    <row r="153" spans="1:13" ht="12.75">
      <c r="A153" t="s">
        <v>47</v>
      </c>
      <c r="C153" s="31" t="s">
        <v>1121</v>
      </c>
      <c r="E153" s="33" t="s">
        <v>1122</v>
      </c>
      <c r="J153" s="32">
        <f>0</f>
      </c>
      <c s="32">
        <f>0</f>
      </c>
      <c s="32">
        <f>0+L154+L158+L162+L166+L170+L174+L178+L182</f>
      </c>
      <c s="32">
        <f>0+M154+M158+M162+M166+M170+M174+M178+M182</f>
      </c>
    </row>
    <row r="154" spans="1:16" ht="12.75">
      <c r="A154" t="s">
        <v>50</v>
      </c>
      <c s="34" t="s">
        <v>291</v>
      </c>
      <c s="34" t="s">
        <v>1123</v>
      </c>
      <c s="35" t="s">
        <v>5</v>
      </c>
      <c s="6" t="s">
        <v>1124</v>
      </c>
      <c s="36" t="s">
        <v>110</v>
      </c>
      <c s="37">
        <v>18</v>
      </c>
      <c s="36">
        <v>0</v>
      </c>
      <c s="36">
        <f>ROUND(G154*H154,6)</f>
      </c>
      <c r="L154" s="38">
        <v>0</v>
      </c>
      <c s="32">
        <f>ROUND(ROUND(L154,2)*ROUND(G154,3),2)</f>
      </c>
      <c s="36" t="s">
        <v>55</v>
      </c>
      <c>
        <f>(M154*21)/100</f>
      </c>
      <c t="s">
        <v>28</v>
      </c>
    </row>
    <row r="155" spans="1:5" ht="12.75">
      <c r="A155" s="35" t="s">
        <v>56</v>
      </c>
      <c r="E155" s="39" t="s">
        <v>1124</v>
      </c>
    </row>
    <row r="156" spans="1:5" ht="12.75">
      <c r="A156" s="35" t="s">
        <v>57</v>
      </c>
      <c r="E156" s="40" t="s">
        <v>1008</v>
      </c>
    </row>
    <row r="157" spans="1:5" ht="102">
      <c r="A157" t="s">
        <v>59</v>
      </c>
      <c r="E157" s="39" t="s">
        <v>1125</v>
      </c>
    </row>
    <row r="158" spans="1:16" ht="12.75">
      <c r="A158" t="s">
        <v>50</v>
      </c>
      <c s="34" t="s">
        <v>295</v>
      </c>
      <c s="34" t="s">
        <v>1126</v>
      </c>
      <c s="35" t="s">
        <v>5</v>
      </c>
      <c s="6" t="s">
        <v>1127</v>
      </c>
      <c s="36" t="s">
        <v>1128</v>
      </c>
      <c s="37">
        <v>1</v>
      </c>
      <c s="36">
        <v>0</v>
      </c>
      <c s="36">
        <f>ROUND(G158*H158,6)</f>
      </c>
      <c r="L158" s="38">
        <v>0</v>
      </c>
      <c s="32">
        <f>ROUND(ROUND(L158,2)*ROUND(G158,3),2)</f>
      </c>
      <c s="36" t="s">
        <v>55</v>
      </c>
      <c>
        <f>(M158*21)/100</f>
      </c>
      <c t="s">
        <v>28</v>
      </c>
    </row>
    <row r="159" spans="1:5" ht="12.75">
      <c r="A159" s="35" t="s">
        <v>56</v>
      </c>
      <c r="E159" s="39" t="s">
        <v>1127</v>
      </c>
    </row>
    <row r="160" spans="1:5" ht="12.75">
      <c r="A160" s="35" t="s">
        <v>57</v>
      </c>
      <c r="E160" s="40" t="s">
        <v>58</v>
      </c>
    </row>
    <row r="161" spans="1:5" ht="12.75">
      <c r="A161" t="s">
        <v>59</v>
      </c>
      <c r="E161" s="39" t="s">
        <v>5</v>
      </c>
    </row>
    <row r="162" spans="1:16" ht="12.75">
      <c r="A162" t="s">
        <v>50</v>
      </c>
      <c s="34" t="s">
        <v>298</v>
      </c>
      <c s="34" t="s">
        <v>1129</v>
      </c>
      <c s="35" t="s">
        <v>5</v>
      </c>
      <c s="6" t="s">
        <v>1130</v>
      </c>
      <c s="36" t="s">
        <v>110</v>
      </c>
      <c s="37">
        <v>1</v>
      </c>
      <c s="36">
        <v>0</v>
      </c>
      <c s="36">
        <f>ROUND(G162*H162,6)</f>
      </c>
      <c r="L162" s="38">
        <v>0</v>
      </c>
      <c s="32">
        <f>ROUND(ROUND(L162,2)*ROUND(G162,3),2)</f>
      </c>
      <c s="36" t="s">
        <v>55</v>
      </c>
      <c>
        <f>(M162*21)/100</f>
      </c>
      <c t="s">
        <v>28</v>
      </c>
    </row>
    <row r="163" spans="1:5" ht="12.75">
      <c r="A163" s="35" t="s">
        <v>56</v>
      </c>
      <c r="E163" s="39" t="s">
        <v>1130</v>
      </c>
    </row>
    <row r="164" spans="1:5" ht="12.75">
      <c r="A164" s="35" t="s">
        <v>57</v>
      </c>
      <c r="E164" s="40" t="s">
        <v>58</v>
      </c>
    </row>
    <row r="165" spans="1:5" ht="12.75">
      <c r="A165" t="s">
        <v>59</v>
      </c>
      <c r="E165" s="39" t="s">
        <v>5</v>
      </c>
    </row>
    <row r="166" spans="1:16" ht="12.75">
      <c r="A166" t="s">
        <v>50</v>
      </c>
      <c s="34" t="s">
        <v>302</v>
      </c>
      <c s="34" t="s">
        <v>1131</v>
      </c>
      <c s="35" t="s">
        <v>5</v>
      </c>
      <c s="6" t="s">
        <v>1132</v>
      </c>
      <c s="36" t="s">
        <v>1128</v>
      </c>
      <c s="37">
        <v>1</v>
      </c>
      <c s="36">
        <v>0</v>
      </c>
      <c s="36">
        <f>ROUND(G166*H166,6)</f>
      </c>
      <c r="L166" s="38">
        <v>0</v>
      </c>
      <c s="32">
        <f>ROUND(ROUND(L166,2)*ROUND(G166,3),2)</f>
      </c>
      <c s="36" t="s">
        <v>55</v>
      </c>
      <c>
        <f>(M166*21)/100</f>
      </c>
      <c t="s">
        <v>28</v>
      </c>
    </row>
    <row r="167" spans="1:5" ht="12.75">
      <c r="A167" s="35" t="s">
        <v>56</v>
      </c>
      <c r="E167" s="39" t="s">
        <v>1132</v>
      </c>
    </row>
    <row r="168" spans="1:5" ht="12.75">
      <c r="A168" s="35" t="s">
        <v>57</v>
      </c>
      <c r="E168" s="40" t="s">
        <v>58</v>
      </c>
    </row>
    <row r="169" spans="1:5" ht="12.75">
      <c r="A169" t="s">
        <v>59</v>
      </c>
      <c r="E169" s="39" t="s">
        <v>5</v>
      </c>
    </row>
    <row r="170" spans="1:16" ht="12.75">
      <c r="A170" t="s">
        <v>50</v>
      </c>
      <c s="34" t="s">
        <v>306</v>
      </c>
      <c s="34" t="s">
        <v>1133</v>
      </c>
      <c s="35" t="s">
        <v>5</v>
      </c>
      <c s="6" t="s">
        <v>1134</v>
      </c>
      <c s="36" t="s">
        <v>110</v>
      </c>
      <c s="37">
        <v>12</v>
      </c>
      <c s="36">
        <v>0</v>
      </c>
      <c s="36">
        <f>ROUND(G170*H170,6)</f>
      </c>
      <c r="L170" s="38">
        <v>0</v>
      </c>
      <c s="32">
        <f>ROUND(ROUND(L170,2)*ROUND(G170,3),2)</f>
      </c>
      <c s="36" t="s">
        <v>55</v>
      </c>
      <c>
        <f>(M170*21)/100</f>
      </c>
      <c t="s">
        <v>28</v>
      </c>
    </row>
    <row r="171" spans="1:5" ht="12.75">
      <c r="A171" s="35" t="s">
        <v>56</v>
      </c>
      <c r="E171" s="39" t="s">
        <v>1134</v>
      </c>
    </row>
    <row r="172" spans="1:5" ht="12.75">
      <c r="A172" s="35" t="s">
        <v>57</v>
      </c>
      <c r="E172" s="40" t="s">
        <v>282</v>
      </c>
    </row>
    <row r="173" spans="1:5" ht="102">
      <c r="A173" t="s">
        <v>59</v>
      </c>
      <c r="E173" s="39" t="s">
        <v>1125</v>
      </c>
    </row>
    <row r="174" spans="1:16" ht="12.75">
      <c r="A174" t="s">
        <v>50</v>
      </c>
      <c s="34" t="s">
        <v>310</v>
      </c>
      <c s="34" t="s">
        <v>1135</v>
      </c>
      <c s="35" t="s">
        <v>5</v>
      </c>
      <c s="6" t="s">
        <v>1136</v>
      </c>
      <c s="36" t="s">
        <v>110</v>
      </c>
      <c s="37">
        <v>9</v>
      </c>
      <c s="36">
        <v>0</v>
      </c>
      <c s="36">
        <f>ROUND(G174*H174,6)</f>
      </c>
      <c r="L174" s="38">
        <v>0</v>
      </c>
      <c s="32">
        <f>ROUND(ROUND(L174,2)*ROUND(G174,3),2)</f>
      </c>
      <c s="36" t="s">
        <v>55</v>
      </c>
      <c>
        <f>(M174*21)/100</f>
      </c>
      <c t="s">
        <v>28</v>
      </c>
    </row>
    <row r="175" spans="1:5" ht="12.75">
      <c r="A175" s="35" t="s">
        <v>56</v>
      </c>
      <c r="E175" s="39" t="s">
        <v>1136</v>
      </c>
    </row>
    <row r="176" spans="1:5" ht="12.75">
      <c r="A176" s="35" t="s">
        <v>57</v>
      </c>
      <c r="E176" s="40" t="s">
        <v>743</v>
      </c>
    </row>
    <row r="177" spans="1:5" ht="102">
      <c r="A177" t="s">
        <v>59</v>
      </c>
      <c r="E177" s="39" t="s">
        <v>1125</v>
      </c>
    </row>
    <row r="178" spans="1:16" ht="12.75">
      <c r="A178" t="s">
        <v>50</v>
      </c>
      <c s="34" t="s">
        <v>314</v>
      </c>
      <c s="34" t="s">
        <v>1137</v>
      </c>
      <c s="35" t="s">
        <v>5</v>
      </c>
      <c s="6" t="s">
        <v>1138</v>
      </c>
      <c s="36" t="s">
        <v>267</v>
      </c>
      <c s="37">
        <v>1166</v>
      </c>
      <c s="36">
        <v>0</v>
      </c>
      <c s="36">
        <f>ROUND(G178*H178,6)</f>
      </c>
      <c r="L178" s="38">
        <v>0</v>
      </c>
      <c s="32">
        <f>ROUND(ROUND(L178,2)*ROUND(G178,3),2)</f>
      </c>
      <c s="36" t="s">
        <v>55</v>
      </c>
      <c>
        <f>(M178*21)/100</f>
      </c>
      <c t="s">
        <v>28</v>
      </c>
    </row>
    <row r="179" spans="1:5" ht="12.75">
      <c r="A179" s="35" t="s">
        <v>56</v>
      </c>
      <c r="E179" s="39" t="s">
        <v>1138</v>
      </c>
    </row>
    <row r="180" spans="1:5" ht="12.75">
      <c r="A180" s="35" t="s">
        <v>57</v>
      </c>
      <c r="E180" s="40" t="s">
        <v>1139</v>
      </c>
    </row>
    <row r="181" spans="1:5" ht="12.75">
      <c r="A181" t="s">
        <v>59</v>
      </c>
      <c r="E181" s="39" t="s">
        <v>5</v>
      </c>
    </row>
    <row r="182" spans="1:16" ht="12.75">
      <c r="A182" t="s">
        <v>50</v>
      </c>
      <c s="34" t="s">
        <v>318</v>
      </c>
      <c s="34" t="s">
        <v>1140</v>
      </c>
      <c s="35" t="s">
        <v>1141</v>
      </c>
      <c s="6" t="s">
        <v>1142</v>
      </c>
      <c s="36" t="s">
        <v>1143</v>
      </c>
      <c s="37">
        <v>200</v>
      </c>
      <c s="36">
        <v>0</v>
      </c>
      <c s="36">
        <f>ROUND(G182*H182,6)</f>
      </c>
      <c r="L182" s="38">
        <v>0</v>
      </c>
      <c s="32">
        <f>ROUND(ROUND(L182,2)*ROUND(G182,3),2)</f>
      </c>
      <c s="36" t="s">
        <v>55</v>
      </c>
      <c>
        <f>(M182*21)/100</f>
      </c>
      <c t="s">
        <v>28</v>
      </c>
    </row>
    <row r="183" spans="1:5" ht="12.75">
      <c r="A183" s="35" t="s">
        <v>56</v>
      </c>
      <c r="E183" s="39" t="s">
        <v>1142</v>
      </c>
    </row>
    <row r="184" spans="1:5" ht="12.75">
      <c r="A184" s="35" t="s">
        <v>57</v>
      </c>
      <c r="E184" s="40" t="s">
        <v>1014</v>
      </c>
    </row>
    <row r="185" spans="1:5" ht="63.75">
      <c r="A185" t="s">
        <v>59</v>
      </c>
      <c r="E185" s="39" t="s">
        <v>1144</v>
      </c>
    </row>
    <row r="186" spans="1:13" ht="12.75">
      <c r="A186" t="s">
        <v>47</v>
      </c>
      <c r="C186" s="31" t="s">
        <v>105</v>
      </c>
      <c r="E186" s="33" t="s">
        <v>1145</v>
      </c>
      <c r="J186" s="32">
        <f>0</f>
      </c>
      <c s="32">
        <f>0</f>
      </c>
      <c s="32">
        <f>0+L187+L191+L195+L199+L203+L207+L211+L215+L219+L223+L227+L231+L235+L239+L243+L247+L251+L255+L259+L263+L267+L271+L275+L279+L283+L287+L291</f>
      </c>
      <c s="32">
        <f>0+M187+M191+M195+M199+M203+M207+M211+M215+M219+M223+M227+M231+M235+M239+M243+M247+M251+M255+M259+M263+M267+M271+M275+M279+M283+M287+M291</f>
      </c>
    </row>
    <row r="187" spans="1:16" ht="25.5">
      <c r="A187" t="s">
        <v>50</v>
      </c>
      <c s="34" t="s">
        <v>324</v>
      </c>
      <c s="34" t="s">
        <v>1146</v>
      </c>
      <c s="35" t="s">
        <v>5</v>
      </c>
      <c s="6" t="s">
        <v>1147</v>
      </c>
      <c s="36" t="s">
        <v>110</v>
      </c>
      <c s="37">
        <v>8</v>
      </c>
      <c s="36">
        <v>0</v>
      </c>
      <c s="36">
        <f>ROUND(G187*H187,6)</f>
      </c>
      <c r="L187" s="38">
        <v>0</v>
      </c>
      <c s="32">
        <f>ROUND(ROUND(L187,2)*ROUND(G187,3),2)</f>
      </c>
      <c s="36" t="s">
        <v>55</v>
      </c>
      <c>
        <f>(M187*21)/100</f>
      </c>
      <c t="s">
        <v>28</v>
      </c>
    </row>
    <row r="188" spans="1:5" ht="51">
      <c r="A188" s="35" t="s">
        <v>56</v>
      </c>
      <c r="E188" s="39" t="s">
        <v>1148</v>
      </c>
    </row>
    <row r="189" spans="1:5" ht="12.75">
      <c r="A189" s="35" t="s">
        <v>57</v>
      </c>
      <c r="E189" s="40" t="s">
        <v>322</v>
      </c>
    </row>
    <row r="190" spans="1:5" ht="216.75">
      <c r="A190" t="s">
        <v>59</v>
      </c>
      <c r="E190" s="39" t="s">
        <v>1149</v>
      </c>
    </row>
    <row r="191" spans="1:16" ht="25.5">
      <c r="A191" t="s">
        <v>50</v>
      </c>
      <c s="34" t="s">
        <v>328</v>
      </c>
      <c s="34" t="s">
        <v>1150</v>
      </c>
      <c s="35" t="s">
        <v>5</v>
      </c>
      <c s="6" t="s">
        <v>1151</v>
      </c>
      <c s="36" t="s">
        <v>110</v>
      </c>
      <c s="37">
        <v>13</v>
      </c>
      <c s="36">
        <v>0</v>
      </c>
      <c s="36">
        <f>ROUND(G191*H191,6)</f>
      </c>
      <c r="L191" s="38">
        <v>0</v>
      </c>
      <c s="32">
        <f>ROUND(ROUND(L191,2)*ROUND(G191,3),2)</f>
      </c>
      <c s="36" t="s">
        <v>55</v>
      </c>
      <c>
        <f>(M191*21)/100</f>
      </c>
      <c t="s">
        <v>28</v>
      </c>
    </row>
    <row r="192" spans="1:5" ht="38.25">
      <c r="A192" s="35" t="s">
        <v>56</v>
      </c>
      <c r="E192" s="39" t="s">
        <v>1152</v>
      </c>
    </row>
    <row r="193" spans="1:5" ht="12.75">
      <c r="A193" s="35" t="s">
        <v>57</v>
      </c>
      <c r="E193" s="40" t="s">
        <v>1153</v>
      </c>
    </row>
    <row r="194" spans="1:5" ht="216.75">
      <c r="A194" t="s">
        <v>59</v>
      </c>
      <c r="E194" s="39" t="s">
        <v>1154</v>
      </c>
    </row>
    <row r="195" spans="1:16" ht="25.5">
      <c r="A195" t="s">
        <v>50</v>
      </c>
      <c s="34" t="s">
        <v>332</v>
      </c>
      <c s="34" t="s">
        <v>1155</v>
      </c>
      <c s="35" t="s">
        <v>5</v>
      </c>
      <c s="6" t="s">
        <v>1156</v>
      </c>
      <c s="36" t="s">
        <v>110</v>
      </c>
      <c s="37">
        <v>3</v>
      </c>
      <c s="36">
        <v>0</v>
      </c>
      <c s="36">
        <f>ROUND(G195*H195,6)</f>
      </c>
      <c r="L195" s="38">
        <v>0</v>
      </c>
      <c s="32">
        <f>ROUND(ROUND(L195,2)*ROUND(G195,3),2)</f>
      </c>
      <c s="36" t="s">
        <v>55</v>
      </c>
      <c>
        <f>(M195*21)/100</f>
      </c>
      <c t="s">
        <v>28</v>
      </c>
    </row>
    <row r="196" spans="1:5" ht="51">
      <c r="A196" s="35" t="s">
        <v>56</v>
      </c>
      <c r="E196" s="39" t="s">
        <v>1157</v>
      </c>
    </row>
    <row r="197" spans="1:5" ht="12.75">
      <c r="A197" s="35" t="s">
        <v>57</v>
      </c>
      <c r="E197" s="40" t="s">
        <v>248</v>
      </c>
    </row>
    <row r="198" spans="1:5" ht="178.5">
      <c r="A198" t="s">
        <v>59</v>
      </c>
      <c r="E198" s="39" t="s">
        <v>1158</v>
      </c>
    </row>
    <row r="199" spans="1:16" ht="25.5">
      <c r="A199" t="s">
        <v>50</v>
      </c>
      <c s="34" t="s">
        <v>336</v>
      </c>
      <c s="34" t="s">
        <v>1159</v>
      </c>
      <c s="35" t="s">
        <v>5</v>
      </c>
      <c s="6" t="s">
        <v>1160</v>
      </c>
      <c s="36" t="s">
        <v>110</v>
      </c>
      <c s="37">
        <v>3</v>
      </c>
      <c s="36">
        <v>0</v>
      </c>
      <c s="36">
        <f>ROUND(G199*H199,6)</f>
      </c>
      <c r="L199" s="38">
        <v>0</v>
      </c>
      <c s="32">
        <f>ROUND(ROUND(L199,2)*ROUND(G199,3),2)</f>
      </c>
      <c s="36" t="s">
        <v>55</v>
      </c>
      <c>
        <f>(M199*21)/100</f>
      </c>
      <c t="s">
        <v>28</v>
      </c>
    </row>
    <row r="200" spans="1:5" ht="38.25">
      <c r="A200" s="35" t="s">
        <v>56</v>
      </c>
      <c r="E200" s="39" t="s">
        <v>1161</v>
      </c>
    </row>
    <row r="201" spans="1:5" ht="12.75">
      <c r="A201" s="35" t="s">
        <v>57</v>
      </c>
      <c r="E201" s="40" t="s">
        <v>248</v>
      </c>
    </row>
    <row r="202" spans="1:5" ht="178.5">
      <c r="A202" t="s">
        <v>59</v>
      </c>
      <c r="E202" s="39" t="s">
        <v>1162</v>
      </c>
    </row>
    <row r="203" spans="1:16" ht="25.5">
      <c r="A203" t="s">
        <v>50</v>
      </c>
      <c s="34" t="s">
        <v>339</v>
      </c>
      <c s="34" t="s">
        <v>1163</v>
      </c>
      <c s="35" t="s">
        <v>5</v>
      </c>
      <c s="6" t="s">
        <v>1164</v>
      </c>
      <c s="36" t="s">
        <v>110</v>
      </c>
      <c s="37">
        <v>26</v>
      </c>
      <c s="36">
        <v>0</v>
      </c>
      <c s="36">
        <f>ROUND(G203*H203,6)</f>
      </c>
      <c r="L203" s="38">
        <v>0</v>
      </c>
      <c s="32">
        <f>ROUND(ROUND(L203,2)*ROUND(G203,3),2)</f>
      </c>
      <c s="36" t="s">
        <v>55</v>
      </c>
      <c>
        <f>(M203*21)/100</f>
      </c>
      <c t="s">
        <v>28</v>
      </c>
    </row>
    <row r="204" spans="1:5" ht="38.25">
      <c r="A204" s="35" t="s">
        <v>56</v>
      </c>
      <c r="E204" s="39" t="s">
        <v>1165</v>
      </c>
    </row>
    <row r="205" spans="1:5" ht="12.75">
      <c r="A205" s="35" t="s">
        <v>57</v>
      </c>
      <c r="E205" s="40" t="s">
        <v>1166</v>
      </c>
    </row>
    <row r="206" spans="1:5" ht="178.5">
      <c r="A206" t="s">
        <v>59</v>
      </c>
      <c r="E206" s="39" t="s">
        <v>1167</v>
      </c>
    </row>
    <row r="207" spans="1:16" ht="12.75">
      <c r="A207" t="s">
        <v>50</v>
      </c>
      <c s="34" t="s">
        <v>343</v>
      </c>
      <c s="34" t="s">
        <v>1168</v>
      </c>
      <c s="35" t="s">
        <v>5</v>
      </c>
      <c s="6" t="s">
        <v>1169</v>
      </c>
      <c s="36" t="s">
        <v>110</v>
      </c>
      <c s="37">
        <v>26</v>
      </c>
      <c s="36">
        <v>0</v>
      </c>
      <c s="36">
        <f>ROUND(G207*H207,6)</f>
      </c>
      <c r="L207" s="38">
        <v>0</v>
      </c>
      <c s="32">
        <f>ROUND(ROUND(L207,2)*ROUND(G207,3),2)</f>
      </c>
      <c s="36" t="s">
        <v>55</v>
      </c>
      <c>
        <f>(M207*21)/100</f>
      </c>
      <c t="s">
        <v>28</v>
      </c>
    </row>
    <row r="208" spans="1:5" ht="12.75">
      <c r="A208" s="35" t="s">
        <v>56</v>
      </c>
      <c r="E208" s="39" t="s">
        <v>1169</v>
      </c>
    </row>
    <row r="209" spans="1:5" ht="12.75">
      <c r="A209" s="35" t="s">
        <v>57</v>
      </c>
      <c r="E209" s="40" t="s">
        <v>1166</v>
      </c>
    </row>
    <row r="210" spans="1:5" ht="140.25">
      <c r="A210" t="s">
        <v>59</v>
      </c>
      <c r="E210" s="39" t="s">
        <v>1170</v>
      </c>
    </row>
    <row r="211" spans="1:16" ht="25.5">
      <c r="A211" t="s">
        <v>50</v>
      </c>
      <c s="34" t="s">
        <v>347</v>
      </c>
      <c s="34" t="s">
        <v>1171</v>
      </c>
      <c s="35" t="s">
        <v>5</v>
      </c>
      <c s="6" t="s">
        <v>1172</v>
      </c>
      <c s="36" t="s">
        <v>110</v>
      </c>
      <c s="37">
        <v>15</v>
      </c>
      <c s="36">
        <v>0</v>
      </c>
      <c s="36">
        <f>ROUND(G211*H211,6)</f>
      </c>
      <c r="L211" s="38">
        <v>0</v>
      </c>
      <c s="32">
        <f>ROUND(ROUND(L211,2)*ROUND(G211,3),2)</f>
      </c>
      <c s="36" t="s">
        <v>55</v>
      </c>
      <c>
        <f>(M211*21)/100</f>
      </c>
      <c t="s">
        <v>28</v>
      </c>
    </row>
    <row r="212" spans="1:5" ht="25.5">
      <c r="A212" s="35" t="s">
        <v>56</v>
      </c>
      <c r="E212" s="39" t="s">
        <v>1172</v>
      </c>
    </row>
    <row r="213" spans="1:5" ht="12.75">
      <c r="A213" s="35" t="s">
        <v>57</v>
      </c>
      <c r="E213" s="40" t="s">
        <v>954</v>
      </c>
    </row>
    <row r="214" spans="1:5" ht="178.5">
      <c r="A214" t="s">
        <v>59</v>
      </c>
      <c r="E214" s="39" t="s">
        <v>1173</v>
      </c>
    </row>
    <row r="215" spans="1:16" ht="12.75">
      <c r="A215" t="s">
        <v>50</v>
      </c>
      <c s="34" t="s">
        <v>351</v>
      </c>
      <c s="34" t="s">
        <v>1174</v>
      </c>
      <c s="35" t="s">
        <v>5</v>
      </c>
      <c s="6" t="s">
        <v>1175</v>
      </c>
      <c s="36" t="s">
        <v>110</v>
      </c>
      <c s="37">
        <v>26</v>
      </c>
      <c s="36">
        <v>0</v>
      </c>
      <c s="36">
        <f>ROUND(G215*H215,6)</f>
      </c>
      <c r="L215" s="38">
        <v>0</v>
      </c>
      <c s="32">
        <f>ROUND(ROUND(L215,2)*ROUND(G215,3),2)</f>
      </c>
      <c s="36" t="s">
        <v>55</v>
      </c>
      <c>
        <f>(M215*21)/100</f>
      </c>
      <c t="s">
        <v>28</v>
      </c>
    </row>
    <row r="216" spans="1:5" ht="12.75">
      <c r="A216" s="35" t="s">
        <v>56</v>
      </c>
      <c r="E216" s="39" t="s">
        <v>1175</v>
      </c>
    </row>
    <row r="217" spans="1:5" ht="12.75">
      <c r="A217" s="35" t="s">
        <v>57</v>
      </c>
      <c r="E217" s="40" t="s">
        <v>1166</v>
      </c>
    </row>
    <row r="218" spans="1:5" ht="178.5">
      <c r="A218" t="s">
        <v>59</v>
      </c>
      <c r="E218" s="39" t="s">
        <v>1176</v>
      </c>
    </row>
    <row r="219" spans="1:16" ht="25.5">
      <c r="A219" t="s">
        <v>50</v>
      </c>
      <c s="34" t="s">
        <v>490</v>
      </c>
      <c s="34" t="s">
        <v>1177</v>
      </c>
      <c s="35" t="s">
        <v>5</v>
      </c>
      <c s="6" t="s">
        <v>1178</v>
      </c>
      <c s="36" t="s">
        <v>110</v>
      </c>
      <c s="37">
        <v>3</v>
      </c>
      <c s="36">
        <v>0</v>
      </c>
      <c s="36">
        <f>ROUND(G219*H219,6)</f>
      </c>
      <c r="L219" s="38">
        <v>0</v>
      </c>
      <c s="32">
        <f>ROUND(ROUND(L219,2)*ROUND(G219,3),2)</f>
      </c>
      <c s="36" t="s">
        <v>55</v>
      </c>
      <c>
        <f>(M219*21)/100</f>
      </c>
      <c t="s">
        <v>28</v>
      </c>
    </row>
    <row r="220" spans="1:5" ht="25.5">
      <c r="A220" s="35" t="s">
        <v>56</v>
      </c>
      <c r="E220" s="39" t="s">
        <v>1178</v>
      </c>
    </row>
    <row r="221" spans="1:5" ht="12.75">
      <c r="A221" s="35" t="s">
        <v>57</v>
      </c>
      <c r="E221" s="40" t="s">
        <v>248</v>
      </c>
    </row>
    <row r="222" spans="1:5" ht="178.5">
      <c r="A222" t="s">
        <v>59</v>
      </c>
      <c r="E222" s="39" t="s">
        <v>1179</v>
      </c>
    </row>
    <row r="223" spans="1:16" ht="25.5">
      <c r="A223" t="s">
        <v>50</v>
      </c>
      <c s="34" t="s">
        <v>494</v>
      </c>
      <c s="34" t="s">
        <v>1180</v>
      </c>
      <c s="35" t="s">
        <v>5</v>
      </c>
      <c s="6" t="s">
        <v>1181</v>
      </c>
      <c s="36" t="s">
        <v>110</v>
      </c>
      <c s="37">
        <v>1</v>
      </c>
      <c s="36">
        <v>0</v>
      </c>
      <c s="36">
        <f>ROUND(G223*H223,6)</f>
      </c>
      <c r="L223" s="38">
        <v>0</v>
      </c>
      <c s="32">
        <f>ROUND(ROUND(L223,2)*ROUND(G223,3),2)</f>
      </c>
      <c s="36" t="s">
        <v>55</v>
      </c>
      <c>
        <f>(M223*21)/100</f>
      </c>
      <c t="s">
        <v>28</v>
      </c>
    </row>
    <row r="224" spans="1:5" ht="38.25">
      <c r="A224" s="35" t="s">
        <v>56</v>
      </c>
      <c r="E224" s="39" t="s">
        <v>1182</v>
      </c>
    </row>
    <row r="225" spans="1:5" ht="12.75">
      <c r="A225" s="35" t="s">
        <v>57</v>
      </c>
      <c r="E225" s="40" t="s">
        <v>58</v>
      </c>
    </row>
    <row r="226" spans="1:5" ht="140.25">
      <c r="A226" t="s">
        <v>59</v>
      </c>
      <c r="E226" s="39" t="s">
        <v>1183</v>
      </c>
    </row>
    <row r="227" spans="1:16" ht="25.5">
      <c r="A227" t="s">
        <v>50</v>
      </c>
      <c s="34" t="s">
        <v>498</v>
      </c>
      <c s="34" t="s">
        <v>1184</v>
      </c>
      <c s="35" t="s">
        <v>5</v>
      </c>
      <c s="6" t="s">
        <v>1185</v>
      </c>
      <c s="36" t="s">
        <v>110</v>
      </c>
      <c s="37">
        <v>6</v>
      </c>
      <c s="36">
        <v>0</v>
      </c>
      <c s="36">
        <f>ROUND(G227*H227,6)</f>
      </c>
      <c r="L227" s="38">
        <v>0</v>
      </c>
      <c s="32">
        <f>ROUND(ROUND(L227,2)*ROUND(G227,3),2)</f>
      </c>
      <c s="36" t="s">
        <v>55</v>
      </c>
      <c>
        <f>(M227*21)/100</f>
      </c>
      <c t="s">
        <v>28</v>
      </c>
    </row>
    <row r="228" spans="1:5" ht="25.5">
      <c r="A228" s="35" t="s">
        <v>56</v>
      </c>
      <c r="E228" s="39" t="s">
        <v>1185</v>
      </c>
    </row>
    <row r="229" spans="1:5" ht="12.75">
      <c r="A229" s="35" t="s">
        <v>57</v>
      </c>
      <c r="E229" s="40" t="s">
        <v>241</v>
      </c>
    </row>
    <row r="230" spans="1:5" ht="178.5">
      <c r="A230" t="s">
        <v>59</v>
      </c>
      <c r="E230" s="39" t="s">
        <v>1186</v>
      </c>
    </row>
    <row r="231" spans="1:16" ht="25.5">
      <c r="A231" t="s">
        <v>50</v>
      </c>
      <c s="34" t="s">
        <v>502</v>
      </c>
      <c s="34" t="s">
        <v>1187</v>
      </c>
      <c s="35" t="s">
        <v>5</v>
      </c>
      <c s="6" t="s">
        <v>1188</v>
      </c>
      <c s="36" t="s">
        <v>110</v>
      </c>
      <c s="37">
        <v>8</v>
      </c>
      <c s="36">
        <v>0</v>
      </c>
      <c s="36">
        <f>ROUND(G231*H231,6)</f>
      </c>
      <c r="L231" s="38">
        <v>0</v>
      </c>
      <c s="32">
        <f>ROUND(ROUND(L231,2)*ROUND(G231,3),2)</f>
      </c>
      <c s="36" t="s">
        <v>55</v>
      </c>
      <c>
        <f>(M231*21)/100</f>
      </c>
      <c t="s">
        <v>28</v>
      </c>
    </row>
    <row r="232" spans="1:5" ht="25.5">
      <c r="A232" s="35" t="s">
        <v>56</v>
      </c>
      <c r="E232" s="39" t="s">
        <v>1189</v>
      </c>
    </row>
    <row r="233" spans="1:5" ht="12.75">
      <c r="A233" s="35" t="s">
        <v>57</v>
      </c>
      <c r="E233" s="40" t="s">
        <v>322</v>
      </c>
    </row>
    <row r="234" spans="1:5" ht="216.75">
      <c r="A234" t="s">
        <v>59</v>
      </c>
      <c r="E234" s="39" t="s">
        <v>1190</v>
      </c>
    </row>
    <row r="235" spans="1:16" ht="12.75">
      <c r="A235" t="s">
        <v>50</v>
      </c>
      <c s="34" t="s">
        <v>506</v>
      </c>
      <c s="34" t="s">
        <v>1191</v>
      </c>
      <c s="35" t="s">
        <v>5</v>
      </c>
      <c s="6" t="s">
        <v>1192</v>
      </c>
      <c s="36" t="s">
        <v>110</v>
      </c>
      <c s="37">
        <v>100</v>
      </c>
      <c s="36">
        <v>0</v>
      </c>
      <c s="36">
        <f>ROUND(G235*H235,6)</f>
      </c>
      <c r="L235" s="38">
        <v>0</v>
      </c>
      <c s="32">
        <f>ROUND(ROUND(L235,2)*ROUND(G235,3),2)</f>
      </c>
      <c s="36" t="s">
        <v>55</v>
      </c>
      <c>
        <f>(M235*21)/100</f>
      </c>
      <c t="s">
        <v>28</v>
      </c>
    </row>
    <row r="236" spans="1:5" ht="12.75">
      <c r="A236" s="35" t="s">
        <v>56</v>
      </c>
      <c r="E236" s="39" t="s">
        <v>1192</v>
      </c>
    </row>
    <row r="237" spans="1:5" ht="12.75">
      <c r="A237" s="35" t="s">
        <v>57</v>
      </c>
      <c r="E237" s="40" t="s">
        <v>663</v>
      </c>
    </row>
    <row r="238" spans="1:5" ht="102">
      <c r="A238" t="s">
        <v>59</v>
      </c>
      <c r="E238" s="39" t="s">
        <v>1193</v>
      </c>
    </row>
    <row r="239" spans="1:16" ht="12.75">
      <c r="A239" t="s">
        <v>50</v>
      </c>
      <c s="34" t="s">
        <v>511</v>
      </c>
      <c s="34" t="s">
        <v>1194</v>
      </c>
      <c s="35" t="s">
        <v>5</v>
      </c>
      <c s="6" t="s">
        <v>1195</v>
      </c>
      <c s="36" t="s">
        <v>267</v>
      </c>
      <c s="37">
        <v>1210</v>
      </c>
      <c s="36">
        <v>0</v>
      </c>
      <c s="36">
        <f>ROUND(G239*H239,6)</f>
      </c>
      <c r="L239" s="38">
        <v>0</v>
      </c>
      <c s="32">
        <f>ROUND(ROUND(L239,2)*ROUND(G239,3),2)</f>
      </c>
      <c s="36" t="s">
        <v>55</v>
      </c>
      <c>
        <f>(M239*21)/100</f>
      </c>
      <c t="s">
        <v>28</v>
      </c>
    </row>
    <row r="240" spans="1:5" ht="12.75">
      <c r="A240" s="35" t="s">
        <v>56</v>
      </c>
      <c r="E240" s="39" t="s">
        <v>1195</v>
      </c>
    </row>
    <row r="241" spans="1:5" ht="12.75">
      <c r="A241" s="35" t="s">
        <v>57</v>
      </c>
      <c r="E241" s="40" t="s">
        <v>1196</v>
      </c>
    </row>
    <row r="242" spans="1:5" ht="102">
      <c r="A242" t="s">
        <v>59</v>
      </c>
      <c r="E242" s="39" t="s">
        <v>1197</v>
      </c>
    </row>
    <row r="243" spans="1:16" ht="25.5">
      <c r="A243" t="s">
        <v>50</v>
      </c>
      <c s="34" t="s">
        <v>515</v>
      </c>
      <c s="34" t="s">
        <v>1198</v>
      </c>
      <c s="35" t="s">
        <v>5</v>
      </c>
      <c s="6" t="s">
        <v>1199</v>
      </c>
      <c s="36" t="s">
        <v>267</v>
      </c>
      <c s="37">
        <v>1220</v>
      </c>
      <c s="36">
        <v>0</v>
      </c>
      <c s="36">
        <f>ROUND(G243*H243,6)</f>
      </c>
      <c r="L243" s="38">
        <v>0</v>
      </c>
      <c s="32">
        <f>ROUND(ROUND(L243,2)*ROUND(G243,3),2)</f>
      </c>
      <c s="36" t="s">
        <v>55</v>
      </c>
      <c>
        <f>(M243*21)/100</f>
      </c>
      <c t="s">
        <v>28</v>
      </c>
    </row>
    <row r="244" spans="1:5" ht="25.5">
      <c r="A244" s="35" t="s">
        <v>56</v>
      </c>
      <c r="E244" s="39" t="s">
        <v>1199</v>
      </c>
    </row>
    <row r="245" spans="1:5" ht="12.75">
      <c r="A245" s="35" t="s">
        <v>57</v>
      </c>
      <c r="E245" s="40" t="s">
        <v>1200</v>
      </c>
    </row>
    <row r="246" spans="1:5" ht="102">
      <c r="A246" t="s">
        <v>59</v>
      </c>
      <c r="E246" s="39" t="s">
        <v>1197</v>
      </c>
    </row>
    <row r="247" spans="1:16" ht="12.75">
      <c r="A247" t="s">
        <v>50</v>
      </c>
      <c s="34" t="s">
        <v>520</v>
      </c>
      <c s="34" t="s">
        <v>1201</v>
      </c>
      <c s="35" t="s">
        <v>5</v>
      </c>
      <c s="6" t="s">
        <v>1202</v>
      </c>
      <c s="36" t="s">
        <v>267</v>
      </c>
      <c s="37">
        <v>1430</v>
      </c>
      <c s="36">
        <v>0</v>
      </c>
      <c s="36">
        <f>ROUND(G247*H247,6)</f>
      </c>
      <c r="L247" s="38">
        <v>0</v>
      </c>
      <c s="32">
        <f>ROUND(ROUND(L247,2)*ROUND(G247,3),2)</f>
      </c>
      <c s="36" t="s">
        <v>55</v>
      </c>
      <c>
        <f>(M247*21)/100</f>
      </c>
      <c t="s">
        <v>28</v>
      </c>
    </row>
    <row r="248" spans="1:5" ht="12.75">
      <c r="A248" s="35" t="s">
        <v>56</v>
      </c>
      <c r="E248" s="39" t="s">
        <v>1202</v>
      </c>
    </row>
    <row r="249" spans="1:5" ht="12.75">
      <c r="A249" s="35" t="s">
        <v>57</v>
      </c>
      <c r="E249" s="40" t="s">
        <v>1203</v>
      </c>
    </row>
    <row r="250" spans="1:5" ht="102">
      <c r="A250" t="s">
        <v>59</v>
      </c>
      <c r="E250" s="39" t="s">
        <v>1197</v>
      </c>
    </row>
    <row r="251" spans="1:16" ht="12.75">
      <c r="A251" t="s">
        <v>50</v>
      </c>
      <c s="34" t="s">
        <v>524</v>
      </c>
      <c s="34" t="s">
        <v>1204</v>
      </c>
      <c s="35" t="s">
        <v>5</v>
      </c>
      <c s="6" t="s">
        <v>1205</v>
      </c>
      <c s="36" t="s">
        <v>267</v>
      </c>
      <c s="37">
        <v>315</v>
      </c>
      <c s="36">
        <v>0</v>
      </c>
      <c s="36">
        <f>ROUND(G251*H251,6)</f>
      </c>
      <c r="L251" s="38">
        <v>0</v>
      </c>
      <c s="32">
        <f>ROUND(ROUND(L251,2)*ROUND(G251,3),2)</f>
      </c>
      <c s="36" t="s">
        <v>55</v>
      </c>
      <c>
        <f>(M251*21)/100</f>
      </c>
      <c t="s">
        <v>28</v>
      </c>
    </row>
    <row r="252" spans="1:5" ht="12.75">
      <c r="A252" s="35" t="s">
        <v>56</v>
      </c>
      <c r="E252" s="39" t="s">
        <v>1205</v>
      </c>
    </row>
    <row r="253" spans="1:5" ht="12.75">
      <c r="A253" s="35" t="s">
        <v>57</v>
      </c>
      <c r="E253" s="40" t="s">
        <v>1206</v>
      </c>
    </row>
    <row r="254" spans="1:5" ht="102">
      <c r="A254" t="s">
        <v>59</v>
      </c>
      <c r="E254" s="39" t="s">
        <v>1197</v>
      </c>
    </row>
    <row r="255" spans="1:16" ht="12.75">
      <c r="A255" t="s">
        <v>50</v>
      </c>
      <c s="34" t="s">
        <v>528</v>
      </c>
      <c s="34" t="s">
        <v>1207</v>
      </c>
      <c s="35" t="s">
        <v>5</v>
      </c>
      <c s="6" t="s">
        <v>488</v>
      </c>
      <c s="36" t="s">
        <v>267</v>
      </c>
      <c s="37">
        <v>4175</v>
      </c>
      <c s="36">
        <v>0</v>
      </c>
      <c s="36">
        <f>ROUND(G255*H255,6)</f>
      </c>
      <c r="L255" s="38">
        <v>0</v>
      </c>
      <c s="32">
        <f>ROUND(ROUND(L255,2)*ROUND(G255,3),2)</f>
      </c>
      <c s="36" t="s">
        <v>55</v>
      </c>
      <c>
        <f>(M255*21)/100</f>
      </c>
      <c t="s">
        <v>28</v>
      </c>
    </row>
    <row r="256" spans="1:5" ht="12.75">
      <c r="A256" s="35" t="s">
        <v>56</v>
      </c>
      <c r="E256" s="39" t="s">
        <v>488</v>
      </c>
    </row>
    <row r="257" spans="1:5" ht="12.75">
      <c r="A257" s="35" t="s">
        <v>57</v>
      </c>
      <c r="E257" s="40" t="s">
        <v>1208</v>
      </c>
    </row>
    <row r="258" spans="1:5" ht="102">
      <c r="A258" t="s">
        <v>59</v>
      </c>
      <c r="E258" s="39" t="s">
        <v>1209</v>
      </c>
    </row>
    <row r="259" spans="1:16" ht="25.5">
      <c r="A259" t="s">
        <v>50</v>
      </c>
      <c s="34" t="s">
        <v>535</v>
      </c>
      <c s="34" t="s">
        <v>1210</v>
      </c>
      <c s="35" t="s">
        <v>5</v>
      </c>
      <c s="6" t="s">
        <v>1211</v>
      </c>
      <c s="36" t="s">
        <v>110</v>
      </c>
      <c s="37">
        <v>1</v>
      </c>
      <c s="36">
        <v>0</v>
      </c>
      <c s="36">
        <f>ROUND(G259*H259,6)</f>
      </c>
      <c r="L259" s="38">
        <v>0</v>
      </c>
      <c s="32">
        <f>ROUND(ROUND(L259,2)*ROUND(G259,3),2)</f>
      </c>
      <c s="36" t="s">
        <v>55</v>
      </c>
      <c>
        <f>(M259*21)/100</f>
      </c>
      <c t="s">
        <v>28</v>
      </c>
    </row>
    <row r="260" spans="1:5" ht="25.5">
      <c r="A260" s="35" t="s">
        <v>56</v>
      </c>
      <c r="E260" s="39" t="s">
        <v>1211</v>
      </c>
    </row>
    <row r="261" spans="1:5" ht="12.75">
      <c r="A261" s="35" t="s">
        <v>57</v>
      </c>
      <c r="E261" s="40" t="s">
        <v>58</v>
      </c>
    </row>
    <row r="262" spans="1:5" ht="178.5">
      <c r="A262" t="s">
        <v>59</v>
      </c>
      <c r="E262" s="39" t="s">
        <v>1212</v>
      </c>
    </row>
    <row r="263" spans="1:16" ht="25.5">
      <c r="A263" t="s">
        <v>50</v>
      </c>
      <c s="34" t="s">
        <v>539</v>
      </c>
      <c s="34" t="s">
        <v>1213</v>
      </c>
      <c s="35" t="s">
        <v>5</v>
      </c>
      <c s="6" t="s">
        <v>1214</v>
      </c>
      <c s="36" t="s">
        <v>267</v>
      </c>
      <c s="37">
        <v>50</v>
      </c>
      <c s="36">
        <v>0</v>
      </c>
      <c s="36">
        <f>ROUND(G263*H263,6)</f>
      </c>
      <c r="L263" s="38">
        <v>0</v>
      </c>
      <c s="32">
        <f>ROUND(ROUND(L263,2)*ROUND(G263,3),2)</f>
      </c>
      <c s="36" t="s">
        <v>55</v>
      </c>
      <c>
        <f>(M263*21)/100</f>
      </c>
      <c t="s">
        <v>28</v>
      </c>
    </row>
    <row r="264" spans="1:5" ht="25.5">
      <c r="A264" s="35" t="s">
        <v>56</v>
      </c>
      <c r="E264" s="39" t="s">
        <v>1214</v>
      </c>
    </row>
    <row r="265" spans="1:5" ht="12.75">
      <c r="A265" s="35" t="s">
        <v>57</v>
      </c>
      <c r="E265" s="40" t="s">
        <v>483</v>
      </c>
    </row>
    <row r="266" spans="1:5" ht="102">
      <c r="A266" t="s">
        <v>59</v>
      </c>
      <c r="E266" s="39" t="s">
        <v>1215</v>
      </c>
    </row>
    <row r="267" spans="1:16" ht="25.5">
      <c r="A267" t="s">
        <v>50</v>
      </c>
      <c s="34" t="s">
        <v>543</v>
      </c>
      <c s="34" t="s">
        <v>1216</v>
      </c>
      <c s="35" t="s">
        <v>5</v>
      </c>
      <c s="6" t="s">
        <v>1217</v>
      </c>
      <c s="36" t="s">
        <v>267</v>
      </c>
      <c s="37">
        <v>50</v>
      </c>
      <c s="36">
        <v>0</v>
      </c>
      <c s="36">
        <f>ROUND(G267*H267,6)</f>
      </c>
      <c r="L267" s="38">
        <v>0</v>
      </c>
      <c s="32">
        <f>ROUND(ROUND(L267,2)*ROUND(G267,3),2)</f>
      </c>
      <c s="36" t="s">
        <v>55</v>
      </c>
      <c>
        <f>(M267*21)/100</f>
      </c>
      <c t="s">
        <v>28</v>
      </c>
    </row>
    <row r="268" spans="1:5" ht="25.5">
      <c r="A268" s="35" t="s">
        <v>56</v>
      </c>
      <c r="E268" s="39" t="s">
        <v>1218</v>
      </c>
    </row>
    <row r="269" spans="1:5" ht="12.75">
      <c r="A269" s="35" t="s">
        <v>57</v>
      </c>
      <c r="E269" s="40" t="s">
        <v>483</v>
      </c>
    </row>
    <row r="270" spans="1:5" ht="102">
      <c r="A270" t="s">
        <v>59</v>
      </c>
      <c r="E270" s="39" t="s">
        <v>1215</v>
      </c>
    </row>
    <row r="271" spans="1:16" ht="12.75">
      <c r="A271" t="s">
        <v>50</v>
      </c>
      <c s="34" t="s">
        <v>546</v>
      </c>
      <c s="34" t="s">
        <v>1219</v>
      </c>
      <c s="35" t="s">
        <v>5</v>
      </c>
      <c s="6" t="s">
        <v>492</v>
      </c>
      <c s="36" t="s">
        <v>267</v>
      </c>
      <c s="37">
        <v>250</v>
      </c>
      <c s="36">
        <v>0</v>
      </c>
      <c s="36">
        <f>ROUND(G271*H271,6)</f>
      </c>
      <c r="L271" s="38">
        <v>0</v>
      </c>
      <c s="32">
        <f>ROUND(ROUND(L271,2)*ROUND(G271,3),2)</f>
      </c>
      <c s="36" t="s">
        <v>55</v>
      </c>
      <c>
        <f>(M271*21)/100</f>
      </c>
      <c t="s">
        <v>28</v>
      </c>
    </row>
    <row r="272" spans="1:5" ht="12.75">
      <c r="A272" s="35" t="s">
        <v>56</v>
      </c>
      <c r="E272" s="39" t="s">
        <v>492</v>
      </c>
    </row>
    <row r="273" spans="1:5" ht="12.75">
      <c r="A273" s="35" t="s">
        <v>57</v>
      </c>
      <c r="E273" s="40" t="s">
        <v>1118</v>
      </c>
    </row>
    <row r="274" spans="1:5" ht="102">
      <c r="A274" t="s">
        <v>59</v>
      </c>
      <c r="E274" s="39" t="s">
        <v>1220</v>
      </c>
    </row>
    <row r="275" spans="1:16" ht="12.75">
      <c r="A275" t="s">
        <v>50</v>
      </c>
      <c s="34" t="s">
        <v>549</v>
      </c>
      <c s="34" t="s">
        <v>1221</v>
      </c>
      <c s="35" t="s">
        <v>5</v>
      </c>
      <c s="6" t="s">
        <v>496</v>
      </c>
      <c s="36" t="s">
        <v>267</v>
      </c>
      <c s="37">
        <v>55</v>
      </c>
      <c s="36">
        <v>0</v>
      </c>
      <c s="36">
        <f>ROUND(G275*H275,6)</f>
      </c>
      <c r="L275" s="38">
        <v>0</v>
      </c>
      <c s="32">
        <f>ROUND(ROUND(L275,2)*ROUND(G275,3),2)</f>
      </c>
      <c s="36" t="s">
        <v>55</v>
      </c>
      <c>
        <f>(M275*21)/100</f>
      </c>
      <c t="s">
        <v>28</v>
      </c>
    </row>
    <row r="276" spans="1:5" ht="12.75">
      <c r="A276" s="35" t="s">
        <v>56</v>
      </c>
      <c r="E276" s="39" t="s">
        <v>496</v>
      </c>
    </row>
    <row r="277" spans="1:5" ht="12.75">
      <c r="A277" s="35" t="s">
        <v>57</v>
      </c>
      <c r="E277" s="40" t="s">
        <v>1222</v>
      </c>
    </row>
    <row r="278" spans="1:5" ht="102">
      <c r="A278" t="s">
        <v>59</v>
      </c>
      <c r="E278" s="39" t="s">
        <v>1220</v>
      </c>
    </row>
    <row r="279" spans="1:16" ht="12.75">
      <c r="A279" t="s">
        <v>50</v>
      </c>
      <c s="34" t="s">
        <v>552</v>
      </c>
      <c s="34" t="s">
        <v>1223</v>
      </c>
      <c s="35" t="s">
        <v>5</v>
      </c>
      <c s="6" t="s">
        <v>1224</v>
      </c>
      <c s="36" t="s">
        <v>110</v>
      </c>
      <c s="37">
        <v>1</v>
      </c>
      <c s="36">
        <v>0</v>
      </c>
      <c s="36">
        <f>ROUND(G279*H279,6)</f>
      </c>
      <c r="L279" s="38">
        <v>0</v>
      </c>
      <c s="32">
        <f>ROUND(ROUND(L279,2)*ROUND(G279,3),2)</f>
      </c>
      <c s="36" t="s">
        <v>55</v>
      </c>
      <c>
        <f>(M279*21)/100</f>
      </c>
      <c t="s">
        <v>28</v>
      </c>
    </row>
    <row r="280" spans="1:5" ht="12.75">
      <c r="A280" s="35" t="s">
        <v>56</v>
      </c>
      <c r="E280" s="39" t="s">
        <v>1224</v>
      </c>
    </row>
    <row r="281" spans="1:5" ht="12.75">
      <c r="A281" s="35" t="s">
        <v>57</v>
      </c>
      <c r="E281" s="40" t="s">
        <v>58</v>
      </c>
    </row>
    <row r="282" spans="1:5" ht="63.75">
      <c r="A282" t="s">
        <v>59</v>
      </c>
      <c r="E282" s="39" t="s">
        <v>1225</v>
      </c>
    </row>
    <row r="283" spans="1:16" ht="25.5">
      <c r="A283" t="s">
        <v>50</v>
      </c>
      <c s="34" t="s">
        <v>555</v>
      </c>
      <c s="34" t="s">
        <v>1226</v>
      </c>
      <c s="35" t="s">
        <v>5</v>
      </c>
      <c s="6" t="s">
        <v>508</v>
      </c>
      <c s="36" t="s">
        <v>267</v>
      </c>
      <c s="37">
        <v>25</v>
      </c>
      <c s="36">
        <v>0</v>
      </c>
      <c s="36">
        <f>ROUND(G283*H283,6)</f>
      </c>
      <c r="L283" s="38">
        <v>0</v>
      </c>
      <c s="32">
        <f>ROUND(ROUND(L283,2)*ROUND(G283,3),2)</f>
      </c>
      <c s="36" t="s">
        <v>55</v>
      </c>
      <c>
        <f>(M283*21)/100</f>
      </c>
      <c t="s">
        <v>28</v>
      </c>
    </row>
    <row r="284" spans="1:5" ht="25.5">
      <c r="A284" s="35" t="s">
        <v>56</v>
      </c>
      <c r="E284" s="39" t="s">
        <v>508</v>
      </c>
    </row>
    <row r="285" spans="1:5" ht="12.75">
      <c r="A285" s="35" t="s">
        <v>57</v>
      </c>
      <c r="E285" s="40" t="s">
        <v>509</v>
      </c>
    </row>
    <row r="286" spans="1:5" ht="102">
      <c r="A286" t="s">
        <v>59</v>
      </c>
      <c r="E286" s="39" t="s">
        <v>1227</v>
      </c>
    </row>
    <row r="287" spans="1:16" ht="12.75">
      <c r="A287" t="s">
        <v>50</v>
      </c>
      <c s="34" t="s">
        <v>558</v>
      </c>
      <c s="34" t="s">
        <v>1228</v>
      </c>
      <c s="35" t="s">
        <v>5</v>
      </c>
      <c s="6" t="s">
        <v>1229</v>
      </c>
      <c s="36" t="s">
        <v>110</v>
      </c>
      <c s="37">
        <v>2</v>
      </c>
      <c s="36">
        <v>0</v>
      </c>
      <c s="36">
        <f>ROUND(G287*H287,6)</f>
      </c>
      <c r="L287" s="38">
        <v>0</v>
      </c>
      <c s="32">
        <f>ROUND(ROUND(L287,2)*ROUND(G287,3),2)</f>
      </c>
      <c s="36" t="s">
        <v>55</v>
      </c>
      <c>
        <f>(M287*21)/100</f>
      </c>
      <c t="s">
        <v>28</v>
      </c>
    </row>
    <row r="288" spans="1:5" ht="12.75">
      <c r="A288" s="35" t="s">
        <v>56</v>
      </c>
      <c r="E288" s="39" t="s">
        <v>1229</v>
      </c>
    </row>
    <row r="289" spans="1:5" ht="12.75">
      <c r="A289" s="35" t="s">
        <v>57</v>
      </c>
      <c r="E289" s="40" t="s">
        <v>415</v>
      </c>
    </row>
    <row r="290" spans="1:5" ht="140.25">
      <c r="A290" t="s">
        <v>59</v>
      </c>
      <c r="E290" s="39" t="s">
        <v>1230</v>
      </c>
    </row>
    <row r="291" spans="1:16" ht="12.75">
      <c r="A291" t="s">
        <v>50</v>
      </c>
      <c s="34" t="s">
        <v>564</v>
      </c>
      <c s="34" t="s">
        <v>1231</v>
      </c>
      <c s="35" t="s">
        <v>5</v>
      </c>
      <c s="6" t="s">
        <v>1232</v>
      </c>
      <c s="36" t="s">
        <v>110</v>
      </c>
      <c s="37">
        <v>2</v>
      </c>
      <c s="36">
        <v>0</v>
      </c>
      <c s="36">
        <f>ROUND(G291*H291,6)</f>
      </c>
      <c r="L291" s="38">
        <v>0</v>
      </c>
      <c s="32">
        <f>ROUND(ROUND(L291,2)*ROUND(G291,3),2)</f>
      </c>
      <c s="36" t="s">
        <v>55</v>
      </c>
      <c>
        <f>(M291*21)/100</f>
      </c>
      <c t="s">
        <v>28</v>
      </c>
    </row>
    <row r="292" spans="1:5" ht="12.75">
      <c r="A292" s="35" t="s">
        <v>56</v>
      </c>
      <c r="E292" s="39" t="s">
        <v>1232</v>
      </c>
    </row>
    <row r="293" spans="1:5" ht="12.75">
      <c r="A293" s="35" t="s">
        <v>57</v>
      </c>
      <c r="E293" s="40" t="s">
        <v>415</v>
      </c>
    </row>
    <row r="294" spans="1:5" ht="12.75">
      <c r="A294" t="s">
        <v>59</v>
      </c>
      <c r="E294" s="39" t="s">
        <v>5</v>
      </c>
    </row>
    <row r="295" spans="1:13" ht="12.75">
      <c r="A295" t="s">
        <v>47</v>
      </c>
      <c r="C295" s="31" t="s">
        <v>1233</v>
      </c>
      <c r="E295" s="33" t="s">
        <v>1234</v>
      </c>
      <c r="J295" s="32">
        <f>0</f>
      </c>
      <c s="32">
        <f>0</f>
      </c>
      <c s="32">
        <f>0+L296+L300+L304</f>
      </c>
      <c s="32">
        <f>0+M296+M300+M304</f>
      </c>
    </row>
    <row r="296" spans="1:16" ht="25.5">
      <c r="A296" t="s">
        <v>50</v>
      </c>
      <c s="34" t="s">
        <v>567</v>
      </c>
      <c s="34" t="s">
        <v>1235</v>
      </c>
      <c s="35" t="s">
        <v>5</v>
      </c>
      <c s="6" t="s">
        <v>1069</v>
      </c>
      <c s="36" t="s">
        <v>110</v>
      </c>
      <c s="37">
        <v>1</v>
      </c>
      <c s="36">
        <v>0</v>
      </c>
      <c s="36">
        <f>ROUND(G296*H296,6)</f>
      </c>
      <c r="L296" s="38">
        <v>0</v>
      </c>
      <c s="32">
        <f>ROUND(ROUND(L296,2)*ROUND(G296,3),2)</f>
      </c>
      <c s="36" t="s">
        <v>55</v>
      </c>
      <c>
        <f>(M296*21)/100</f>
      </c>
      <c t="s">
        <v>28</v>
      </c>
    </row>
    <row r="297" spans="1:5" ht="38.25">
      <c r="A297" s="35" t="s">
        <v>56</v>
      </c>
      <c r="E297" s="39" t="s">
        <v>1070</v>
      </c>
    </row>
    <row r="298" spans="1:5" ht="12.75">
      <c r="A298" s="35" t="s">
        <v>57</v>
      </c>
      <c r="E298" s="40" t="s">
        <v>58</v>
      </c>
    </row>
    <row r="299" spans="1:5" ht="63.75">
      <c r="A299" t="s">
        <v>59</v>
      </c>
      <c r="E299" s="39" t="s">
        <v>1071</v>
      </c>
    </row>
    <row r="300" spans="1:16" ht="12.75">
      <c r="A300" t="s">
        <v>50</v>
      </c>
      <c s="34" t="s">
        <v>570</v>
      </c>
      <c s="34" t="s">
        <v>1236</v>
      </c>
      <c s="35" t="s">
        <v>5</v>
      </c>
      <c s="6" t="s">
        <v>1073</v>
      </c>
      <c s="36" t="s">
        <v>110</v>
      </c>
      <c s="37">
        <v>2</v>
      </c>
      <c s="36">
        <v>0</v>
      </c>
      <c s="36">
        <f>ROUND(G300*H300,6)</f>
      </c>
      <c r="L300" s="38">
        <v>0</v>
      </c>
      <c s="32">
        <f>ROUND(ROUND(L300,2)*ROUND(G300,3),2)</f>
      </c>
      <c s="36" t="s">
        <v>55</v>
      </c>
      <c>
        <f>(M300*21)/100</f>
      </c>
      <c t="s">
        <v>28</v>
      </c>
    </row>
    <row r="301" spans="1:5" ht="12.75">
      <c r="A301" s="35" t="s">
        <v>56</v>
      </c>
      <c r="E301" s="39" t="s">
        <v>1073</v>
      </c>
    </row>
    <row r="302" spans="1:5" ht="12.75">
      <c r="A302" s="35" t="s">
        <v>57</v>
      </c>
      <c r="E302" s="40" t="s">
        <v>415</v>
      </c>
    </row>
    <row r="303" spans="1:5" ht="63.75">
      <c r="A303" t="s">
        <v>59</v>
      </c>
      <c r="E303" s="39" t="s">
        <v>1071</v>
      </c>
    </row>
    <row r="304" spans="1:16" ht="25.5">
      <c r="A304" t="s">
        <v>50</v>
      </c>
      <c s="34" t="s">
        <v>573</v>
      </c>
      <c s="34" t="s">
        <v>1237</v>
      </c>
      <c s="35" t="s">
        <v>5</v>
      </c>
      <c s="6" t="s">
        <v>1075</v>
      </c>
      <c s="36" t="s">
        <v>110</v>
      </c>
      <c s="37">
        <v>1</v>
      </c>
      <c s="36">
        <v>0</v>
      </c>
      <c s="36">
        <f>ROUND(G304*H304,6)</f>
      </c>
      <c r="L304" s="38">
        <v>0</v>
      </c>
      <c s="32">
        <f>ROUND(ROUND(L304,2)*ROUND(G304,3),2)</f>
      </c>
      <c s="36" t="s">
        <v>55</v>
      </c>
      <c>
        <f>(M304*21)/100</f>
      </c>
      <c t="s">
        <v>28</v>
      </c>
    </row>
    <row r="305" spans="1:5" ht="25.5">
      <c r="A305" s="35" t="s">
        <v>56</v>
      </c>
      <c r="E305" s="39" t="s">
        <v>1075</v>
      </c>
    </row>
    <row r="306" spans="1:5" ht="12.75">
      <c r="A306" s="35" t="s">
        <v>57</v>
      </c>
      <c r="E306" s="40" t="s">
        <v>58</v>
      </c>
    </row>
    <row r="307" spans="1:5" ht="102">
      <c r="A307" t="s">
        <v>59</v>
      </c>
      <c r="E307" s="39" t="s">
        <v>1094</v>
      </c>
    </row>
    <row r="308" spans="1:13" ht="12.75">
      <c r="A308" t="s">
        <v>47</v>
      </c>
      <c r="C308" s="31" t="s">
        <v>1238</v>
      </c>
      <c r="E308" s="33" t="s">
        <v>1239</v>
      </c>
      <c r="J308" s="32">
        <f>0</f>
      </c>
      <c s="32">
        <f>0</f>
      </c>
      <c s="32">
        <f>0+L309+L313+L317+L321+L325+L329</f>
      </c>
      <c s="32">
        <f>0+M309+M313+M317+M321+M325+M329</f>
      </c>
    </row>
    <row r="309" spans="1:16" ht="12.75">
      <c r="A309" t="s">
        <v>50</v>
      </c>
      <c s="34" t="s">
        <v>576</v>
      </c>
      <c s="34" t="s">
        <v>1240</v>
      </c>
      <c s="35" t="s">
        <v>5</v>
      </c>
      <c s="6" t="s">
        <v>1079</v>
      </c>
      <c s="36" t="s">
        <v>110</v>
      </c>
      <c s="37">
        <v>54</v>
      </c>
      <c s="36">
        <v>0</v>
      </c>
      <c s="36">
        <f>ROUND(G309*H309,6)</f>
      </c>
      <c r="L309" s="38">
        <v>0</v>
      </c>
      <c s="32">
        <f>ROUND(ROUND(L309,2)*ROUND(G309,3),2)</f>
      </c>
      <c s="36" t="s">
        <v>55</v>
      </c>
      <c>
        <f>(M309*21)/100</f>
      </c>
      <c t="s">
        <v>28</v>
      </c>
    </row>
    <row r="310" spans="1:5" ht="12.75">
      <c r="A310" s="35" t="s">
        <v>56</v>
      </c>
      <c r="E310" s="39" t="s">
        <v>1079</v>
      </c>
    </row>
    <row r="311" spans="1:5" ht="12.75">
      <c r="A311" s="35" t="s">
        <v>57</v>
      </c>
      <c r="E311" s="40" t="s">
        <v>1080</v>
      </c>
    </row>
    <row r="312" spans="1:5" ht="102">
      <c r="A312" t="s">
        <v>59</v>
      </c>
      <c r="E312" s="39" t="s">
        <v>1081</v>
      </c>
    </row>
    <row r="313" spans="1:16" ht="12.75">
      <c r="A313" t="s">
        <v>50</v>
      </c>
      <c s="34" t="s">
        <v>579</v>
      </c>
      <c s="34" t="s">
        <v>1241</v>
      </c>
      <c s="35" t="s">
        <v>5</v>
      </c>
      <c s="6" t="s">
        <v>1083</v>
      </c>
      <c s="36" t="s">
        <v>110</v>
      </c>
      <c s="37">
        <v>54</v>
      </c>
      <c s="36">
        <v>0</v>
      </c>
      <c s="36">
        <f>ROUND(G313*H313,6)</f>
      </c>
      <c r="L313" s="38">
        <v>0</v>
      </c>
      <c s="32">
        <f>ROUND(ROUND(L313,2)*ROUND(G313,3),2)</f>
      </c>
      <c s="36" t="s">
        <v>55</v>
      </c>
      <c>
        <f>(M313*21)/100</f>
      </c>
      <c t="s">
        <v>28</v>
      </c>
    </row>
    <row r="314" spans="1:5" ht="12.75">
      <c r="A314" s="35" t="s">
        <v>56</v>
      </c>
      <c r="E314" s="39" t="s">
        <v>1083</v>
      </c>
    </row>
    <row r="315" spans="1:5" ht="12.75">
      <c r="A315" s="35" t="s">
        <v>57</v>
      </c>
      <c r="E315" s="40" t="s">
        <v>1080</v>
      </c>
    </row>
    <row r="316" spans="1:5" ht="102">
      <c r="A316" t="s">
        <v>59</v>
      </c>
      <c r="E316" s="39" t="s">
        <v>1081</v>
      </c>
    </row>
    <row r="317" spans="1:16" ht="12.75">
      <c r="A317" t="s">
        <v>50</v>
      </c>
      <c s="34" t="s">
        <v>582</v>
      </c>
      <c s="34" t="s">
        <v>1242</v>
      </c>
      <c s="35" t="s">
        <v>5</v>
      </c>
      <c s="6" t="s">
        <v>1085</v>
      </c>
      <c s="36" t="s">
        <v>110</v>
      </c>
      <c s="37">
        <v>14</v>
      </c>
      <c s="36">
        <v>0</v>
      </c>
      <c s="36">
        <f>ROUND(G317*H317,6)</f>
      </c>
      <c r="L317" s="38">
        <v>0</v>
      </c>
      <c s="32">
        <f>ROUND(ROUND(L317,2)*ROUND(G317,3),2)</f>
      </c>
      <c s="36" t="s">
        <v>55</v>
      </c>
      <c>
        <f>(M317*21)/100</f>
      </c>
      <c t="s">
        <v>28</v>
      </c>
    </row>
    <row r="318" spans="1:5" ht="12.75">
      <c r="A318" s="35" t="s">
        <v>56</v>
      </c>
      <c r="E318" s="39" t="s">
        <v>1085</v>
      </c>
    </row>
    <row r="319" spans="1:5" ht="12.75">
      <c r="A319" s="35" t="s">
        <v>57</v>
      </c>
      <c r="E319" s="40" t="s">
        <v>1086</v>
      </c>
    </row>
    <row r="320" spans="1:5" ht="102">
      <c r="A320" t="s">
        <v>59</v>
      </c>
      <c r="E320" s="39" t="s">
        <v>1081</v>
      </c>
    </row>
    <row r="321" spans="1:16" ht="12.75">
      <c r="A321" t="s">
        <v>50</v>
      </c>
      <c s="34" t="s">
        <v>585</v>
      </c>
      <c s="34" t="s">
        <v>1243</v>
      </c>
      <c s="35" t="s">
        <v>5</v>
      </c>
      <c s="6" t="s">
        <v>1088</v>
      </c>
      <c s="36" t="s">
        <v>110</v>
      </c>
      <c s="37">
        <v>5</v>
      </c>
      <c s="36">
        <v>0</v>
      </c>
      <c s="36">
        <f>ROUND(G321*H321,6)</f>
      </c>
      <c r="L321" s="38">
        <v>0</v>
      </c>
      <c s="32">
        <f>ROUND(ROUND(L321,2)*ROUND(G321,3),2)</f>
      </c>
      <c s="36" t="s">
        <v>55</v>
      </c>
      <c>
        <f>(M321*21)/100</f>
      </c>
      <c t="s">
        <v>28</v>
      </c>
    </row>
    <row r="322" spans="1:5" ht="12.75">
      <c r="A322" s="35" t="s">
        <v>56</v>
      </c>
      <c r="E322" s="39" t="s">
        <v>1088</v>
      </c>
    </row>
    <row r="323" spans="1:5" ht="12.75">
      <c r="A323" s="35" t="s">
        <v>57</v>
      </c>
      <c r="E323" s="40" t="s">
        <v>220</v>
      </c>
    </row>
    <row r="324" spans="1:5" ht="102">
      <c r="A324" t="s">
        <v>59</v>
      </c>
      <c r="E324" s="39" t="s">
        <v>1081</v>
      </c>
    </row>
    <row r="325" spans="1:16" ht="12.75">
      <c r="A325" t="s">
        <v>50</v>
      </c>
      <c s="34" t="s">
        <v>588</v>
      </c>
      <c s="34" t="s">
        <v>1244</v>
      </c>
      <c s="35" t="s">
        <v>5</v>
      </c>
      <c s="6" t="s">
        <v>1090</v>
      </c>
      <c s="36" t="s">
        <v>110</v>
      </c>
      <c s="37">
        <v>12</v>
      </c>
      <c s="36">
        <v>0</v>
      </c>
      <c s="36">
        <f>ROUND(G325*H325,6)</f>
      </c>
      <c r="L325" s="38">
        <v>0</v>
      </c>
      <c s="32">
        <f>ROUND(ROUND(L325,2)*ROUND(G325,3),2)</f>
      </c>
      <c s="36" t="s">
        <v>55</v>
      </c>
      <c>
        <f>(M325*21)/100</f>
      </c>
      <c t="s">
        <v>28</v>
      </c>
    </row>
    <row r="326" spans="1:5" ht="12.75">
      <c r="A326" s="35" t="s">
        <v>56</v>
      </c>
      <c r="E326" s="39" t="s">
        <v>1090</v>
      </c>
    </row>
    <row r="327" spans="1:5" ht="12.75">
      <c r="A327" s="35" t="s">
        <v>57</v>
      </c>
      <c r="E327" s="40" t="s">
        <v>282</v>
      </c>
    </row>
    <row r="328" spans="1:5" ht="102">
      <c r="A328" t="s">
        <v>59</v>
      </c>
      <c r="E328" s="39" t="s">
        <v>1081</v>
      </c>
    </row>
    <row r="329" spans="1:16" ht="12.75">
      <c r="A329" t="s">
        <v>50</v>
      </c>
      <c s="34" t="s">
        <v>591</v>
      </c>
      <c s="34" t="s">
        <v>1245</v>
      </c>
      <c s="35" t="s">
        <v>5</v>
      </c>
      <c s="6" t="s">
        <v>1092</v>
      </c>
      <c s="36" t="s">
        <v>110</v>
      </c>
      <c s="37">
        <v>1</v>
      </c>
      <c s="36">
        <v>0</v>
      </c>
      <c s="36">
        <f>ROUND(G329*H329,6)</f>
      </c>
      <c r="L329" s="38">
        <v>0</v>
      </c>
      <c s="32">
        <f>ROUND(ROUND(L329,2)*ROUND(G329,3),2)</f>
      </c>
      <c s="36" t="s">
        <v>55</v>
      </c>
      <c>
        <f>(M329*21)/100</f>
      </c>
      <c t="s">
        <v>28</v>
      </c>
    </row>
    <row r="330" spans="1:5" ht="12.75">
      <c r="A330" s="35" t="s">
        <v>56</v>
      </c>
      <c r="E330" s="39" t="s">
        <v>1093</v>
      </c>
    </row>
    <row r="331" spans="1:5" ht="12.75">
      <c r="A331" s="35" t="s">
        <v>57</v>
      </c>
      <c r="E331" s="40" t="s">
        <v>58</v>
      </c>
    </row>
    <row r="332" spans="1:5" ht="102">
      <c r="A332" t="s">
        <v>59</v>
      </c>
      <c r="E332" s="39" t="s">
        <v>1094</v>
      </c>
    </row>
    <row r="333" spans="1:13" ht="12.75">
      <c r="A333" t="s">
        <v>47</v>
      </c>
      <c r="C333" s="31" t="s">
        <v>1246</v>
      </c>
      <c r="E333" s="33" t="s">
        <v>1247</v>
      </c>
      <c r="J333" s="32">
        <f>0</f>
      </c>
      <c s="32">
        <f>0</f>
      </c>
      <c s="32">
        <f>0+L334+L338+L342+L346+L350</f>
      </c>
      <c s="32">
        <f>0+M334+M338+M342+M346+M350</f>
      </c>
    </row>
    <row r="334" spans="1:16" ht="25.5">
      <c r="A334" t="s">
        <v>50</v>
      </c>
      <c s="34" t="s">
        <v>595</v>
      </c>
      <c s="34" t="s">
        <v>1248</v>
      </c>
      <c s="35" t="s">
        <v>5</v>
      </c>
      <c s="6" t="s">
        <v>1249</v>
      </c>
      <c s="36" t="s">
        <v>267</v>
      </c>
      <c s="37">
        <v>1229</v>
      </c>
      <c s="36">
        <v>0</v>
      </c>
      <c s="36">
        <f>ROUND(G334*H334,6)</f>
      </c>
      <c r="L334" s="38">
        <v>0</v>
      </c>
      <c s="32">
        <f>ROUND(ROUND(L334,2)*ROUND(G334,3),2)</f>
      </c>
      <c s="36" t="s">
        <v>55</v>
      </c>
      <c>
        <f>(M334*21)/100</f>
      </c>
      <c t="s">
        <v>28</v>
      </c>
    </row>
    <row r="335" spans="1:5" ht="25.5">
      <c r="A335" s="35" t="s">
        <v>56</v>
      </c>
      <c r="E335" s="39" t="s">
        <v>1249</v>
      </c>
    </row>
    <row r="336" spans="1:5" ht="12.75">
      <c r="A336" s="35" t="s">
        <v>57</v>
      </c>
      <c r="E336" s="40" t="s">
        <v>1099</v>
      </c>
    </row>
    <row r="337" spans="1:5" ht="12.75">
      <c r="A337" t="s">
        <v>59</v>
      </c>
      <c r="E337" s="39" t="s">
        <v>5</v>
      </c>
    </row>
    <row r="338" spans="1:16" ht="25.5">
      <c r="A338" t="s">
        <v>50</v>
      </c>
      <c s="34" t="s">
        <v>598</v>
      </c>
      <c s="34" t="s">
        <v>1250</v>
      </c>
      <c s="35" t="s">
        <v>5</v>
      </c>
      <c s="6" t="s">
        <v>1101</v>
      </c>
      <c s="36" t="s">
        <v>267</v>
      </c>
      <c s="37">
        <v>590</v>
      </c>
      <c s="36">
        <v>0</v>
      </c>
      <c s="36">
        <f>ROUND(G338*H338,6)</f>
      </c>
      <c r="L338" s="38">
        <v>0</v>
      </c>
      <c s="32">
        <f>ROUND(ROUND(L338,2)*ROUND(G338,3),2)</f>
      </c>
      <c s="36" t="s">
        <v>55</v>
      </c>
      <c>
        <f>(M338*21)/100</f>
      </c>
      <c t="s">
        <v>28</v>
      </c>
    </row>
    <row r="339" spans="1:5" ht="25.5">
      <c r="A339" s="35" t="s">
        <v>56</v>
      </c>
      <c r="E339" s="39" t="s">
        <v>1101</v>
      </c>
    </row>
    <row r="340" spans="1:5" ht="12.75">
      <c r="A340" s="35" t="s">
        <v>57</v>
      </c>
      <c r="E340" s="40" t="s">
        <v>1102</v>
      </c>
    </row>
    <row r="341" spans="1:5" ht="12.75">
      <c r="A341" t="s">
        <v>59</v>
      </c>
      <c r="E341" s="39" t="s">
        <v>5</v>
      </c>
    </row>
    <row r="342" spans="1:16" ht="25.5">
      <c r="A342" t="s">
        <v>50</v>
      </c>
      <c s="34" t="s">
        <v>601</v>
      </c>
      <c s="34" t="s">
        <v>1251</v>
      </c>
      <c s="35" t="s">
        <v>5</v>
      </c>
      <c s="6" t="s">
        <v>1104</v>
      </c>
      <c s="36" t="s">
        <v>267</v>
      </c>
      <c s="37">
        <v>35</v>
      </c>
      <c s="36">
        <v>0</v>
      </c>
      <c s="36">
        <f>ROUND(G342*H342,6)</f>
      </c>
      <c r="L342" s="38">
        <v>0</v>
      </c>
      <c s="32">
        <f>ROUND(ROUND(L342,2)*ROUND(G342,3),2)</f>
      </c>
      <c s="36" t="s">
        <v>55</v>
      </c>
      <c>
        <f>(M342*21)/100</f>
      </c>
      <c t="s">
        <v>28</v>
      </c>
    </row>
    <row r="343" spans="1:5" ht="25.5">
      <c r="A343" s="35" t="s">
        <v>56</v>
      </c>
      <c r="E343" s="39" t="s">
        <v>1104</v>
      </c>
    </row>
    <row r="344" spans="1:5" ht="12.75">
      <c r="A344" s="35" t="s">
        <v>57</v>
      </c>
      <c r="E344" s="40" t="s">
        <v>912</v>
      </c>
    </row>
    <row r="345" spans="1:5" ht="12.75">
      <c r="A345" t="s">
        <v>59</v>
      </c>
      <c r="E345" s="39" t="s">
        <v>5</v>
      </c>
    </row>
    <row r="346" spans="1:16" ht="25.5">
      <c r="A346" t="s">
        <v>50</v>
      </c>
      <c s="34" t="s">
        <v>605</v>
      </c>
      <c s="34" t="s">
        <v>1252</v>
      </c>
      <c s="35" t="s">
        <v>5</v>
      </c>
      <c s="6" t="s">
        <v>1106</v>
      </c>
      <c s="36" t="s">
        <v>267</v>
      </c>
      <c s="37">
        <v>12</v>
      </c>
      <c s="36">
        <v>0</v>
      </c>
      <c s="36">
        <f>ROUND(G346*H346,6)</f>
      </c>
      <c r="L346" s="38">
        <v>0</v>
      </c>
      <c s="32">
        <f>ROUND(ROUND(L346,2)*ROUND(G346,3),2)</f>
      </c>
      <c s="36" t="s">
        <v>55</v>
      </c>
      <c>
        <f>(M346*21)/100</f>
      </c>
      <c t="s">
        <v>28</v>
      </c>
    </row>
    <row r="347" spans="1:5" ht="25.5">
      <c r="A347" s="35" t="s">
        <v>56</v>
      </c>
      <c r="E347" s="39" t="s">
        <v>1106</v>
      </c>
    </row>
    <row r="348" spans="1:5" ht="12.75">
      <c r="A348" s="35" t="s">
        <v>57</v>
      </c>
      <c r="E348" s="40" t="s">
        <v>282</v>
      </c>
    </row>
    <row r="349" spans="1:5" ht="12.75">
      <c r="A349" t="s">
        <v>59</v>
      </c>
      <c r="E349" s="39" t="s">
        <v>5</v>
      </c>
    </row>
    <row r="350" spans="1:16" ht="25.5">
      <c r="A350" t="s">
        <v>50</v>
      </c>
      <c s="34" t="s">
        <v>609</v>
      </c>
      <c s="34" t="s">
        <v>1253</v>
      </c>
      <c s="35" t="s">
        <v>5</v>
      </c>
      <c s="6" t="s">
        <v>1108</v>
      </c>
      <c s="36" t="s">
        <v>267</v>
      </c>
      <c s="37">
        <v>120</v>
      </c>
      <c s="36">
        <v>0</v>
      </c>
      <c s="36">
        <f>ROUND(G350*H350,6)</f>
      </c>
      <c r="L350" s="38">
        <v>0</v>
      </c>
      <c s="32">
        <f>ROUND(ROUND(L350,2)*ROUND(G350,3),2)</f>
      </c>
      <c s="36" t="s">
        <v>55</v>
      </c>
      <c>
        <f>(M350*21)/100</f>
      </c>
      <c t="s">
        <v>28</v>
      </c>
    </row>
    <row r="351" spans="1:5" ht="25.5">
      <c r="A351" s="35" t="s">
        <v>56</v>
      </c>
      <c r="E351" s="39" t="s">
        <v>1108</v>
      </c>
    </row>
    <row r="352" spans="1:5" ht="12.75">
      <c r="A352" s="35" t="s">
        <v>57</v>
      </c>
      <c r="E352" s="40" t="s">
        <v>857</v>
      </c>
    </row>
    <row r="353" spans="1:5" ht="12.75">
      <c r="A353" t="s">
        <v>59</v>
      </c>
      <c r="E353" s="39" t="s">
        <v>5</v>
      </c>
    </row>
    <row r="354" spans="1:13" ht="25.5">
      <c r="A354" t="s">
        <v>47</v>
      </c>
      <c r="C354" s="31" t="s">
        <v>1254</v>
      </c>
      <c r="E354" s="33" t="s">
        <v>1255</v>
      </c>
      <c r="J354" s="32">
        <f>0</f>
      </c>
      <c s="32">
        <f>0</f>
      </c>
      <c s="32">
        <f>0+L355</f>
      </c>
      <c s="32">
        <f>0+M355</f>
      </c>
    </row>
    <row r="355" spans="1:16" ht="12.75">
      <c r="A355" t="s">
        <v>50</v>
      </c>
      <c s="34" t="s">
        <v>613</v>
      </c>
      <c s="34" t="s">
        <v>1256</v>
      </c>
      <c s="35" t="s">
        <v>5</v>
      </c>
      <c s="6" t="s">
        <v>1112</v>
      </c>
      <c s="36" t="s">
        <v>267</v>
      </c>
      <c s="37">
        <v>979</v>
      </c>
      <c s="36">
        <v>0</v>
      </c>
      <c s="36">
        <f>ROUND(G355*H355,6)</f>
      </c>
      <c r="L355" s="38">
        <v>0</v>
      </c>
      <c s="32">
        <f>ROUND(ROUND(L355,2)*ROUND(G355,3),2)</f>
      </c>
      <c s="36" t="s">
        <v>55</v>
      </c>
      <c>
        <f>(M355*21)/100</f>
      </c>
      <c t="s">
        <v>28</v>
      </c>
    </row>
    <row r="356" spans="1:5" ht="12.75">
      <c r="A356" s="35" t="s">
        <v>56</v>
      </c>
      <c r="E356" s="39" t="s">
        <v>1112</v>
      </c>
    </row>
    <row r="357" spans="1:5" ht="12.75">
      <c r="A357" s="35" t="s">
        <v>57</v>
      </c>
      <c r="E357" s="40" t="s">
        <v>1113</v>
      </c>
    </row>
    <row r="358" spans="1:5" ht="12.75">
      <c r="A358" t="s">
        <v>59</v>
      </c>
      <c r="E358" s="39" t="s">
        <v>5</v>
      </c>
    </row>
    <row r="359" spans="1:13" ht="12.75">
      <c r="A359" t="s">
        <v>47</v>
      </c>
      <c r="C359" s="31" t="s">
        <v>1257</v>
      </c>
      <c r="E359" s="33" t="s">
        <v>1258</v>
      </c>
      <c r="J359" s="32">
        <f>0</f>
      </c>
      <c s="32">
        <f>0</f>
      </c>
      <c s="32">
        <f>0+L360+L364</f>
      </c>
      <c s="32">
        <f>0+M360+M364</f>
      </c>
    </row>
    <row r="360" spans="1:16" ht="25.5">
      <c r="A360" t="s">
        <v>50</v>
      </c>
      <c s="34" t="s">
        <v>619</v>
      </c>
      <c s="34" t="s">
        <v>1259</v>
      </c>
      <c s="35" t="s">
        <v>5</v>
      </c>
      <c s="6" t="s">
        <v>1117</v>
      </c>
      <c s="36" t="s">
        <v>267</v>
      </c>
      <c s="37">
        <v>250</v>
      </c>
      <c s="36">
        <v>0</v>
      </c>
      <c s="36">
        <f>ROUND(G360*H360,6)</f>
      </c>
      <c r="L360" s="38">
        <v>0</v>
      </c>
      <c s="32">
        <f>ROUND(ROUND(L360,2)*ROUND(G360,3),2)</f>
      </c>
      <c s="36" t="s">
        <v>55</v>
      </c>
      <c>
        <f>(M360*21)/100</f>
      </c>
      <c t="s">
        <v>28</v>
      </c>
    </row>
    <row r="361" spans="1:5" ht="25.5">
      <c r="A361" s="35" t="s">
        <v>56</v>
      </c>
      <c r="E361" s="39" t="s">
        <v>1117</v>
      </c>
    </row>
    <row r="362" spans="1:5" ht="12.75">
      <c r="A362" s="35" t="s">
        <v>57</v>
      </c>
      <c r="E362" s="40" t="s">
        <v>1118</v>
      </c>
    </row>
    <row r="363" spans="1:5" ht="12.75">
      <c r="A363" t="s">
        <v>59</v>
      </c>
      <c r="E363" s="39" t="s">
        <v>5</v>
      </c>
    </row>
    <row r="364" spans="1:16" ht="12.75">
      <c r="A364" t="s">
        <v>50</v>
      </c>
      <c s="34" t="s">
        <v>623</v>
      </c>
      <c s="34" t="s">
        <v>1260</v>
      </c>
      <c s="35" t="s">
        <v>5</v>
      </c>
      <c s="6" t="s">
        <v>1120</v>
      </c>
      <c s="36" t="s">
        <v>267</v>
      </c>
      <c s="37">
        <v>979</v>
      </c>
      <c s="36">
        <v>0</v>
      </c>
      <c s="36">
        <f>ROUND(G364*H364,6)</f>
      </c>
      <c r="L364" s="38">
        <v>0</v>
      </c>
      <c s="32">
        <f>ROUND(ROUND(L364,2)*ROUND(G364,3),2)</f>
      </c>
      <c s="36" t="s">
        <v>55</v>
      </c>
      <c>
        <f>(M364*21)/100</f>
      </c>
      <c t="s">
        <v>28</v>
      </c>
    </row>
    <row r="365" spans="1:5" ht="12.75">
      <c r="A365" s="35" t="s">
        <v>56</v>
      </c>
      <c r="E365" s="39" t="s">
        <v>1120</v>
      </c>
    </row>
    <row r="366" spans="1:5" ht="12.75">
      <c r="A366" s="35" t="s">
        <v>57</v>
      </c>
      <c r="E366" s="40" t="s">
        <v>1113</v>
      </c>
    </row>
    <row r="367" spans="1:5" ht="12.75">
      <c r="A367" t="s">
        <v>59</v>
      </c>
      <c r="E367" s="39" t="s">
        <v>5</v>
      </c>
    </row>
    <row r="368" spans="1:13" ht="12.75">
      <c r="A368" t="s">
        <v>47</v>
      </c>
      <c r="C368" s="31" t="s">
        <v>1261</v>
      </c>
      <c r="E368" s="33" t="s">
        <v>1262</v>
      </c>
      <c r="J368" s="32">
        <f>0</f>
      </c>
      <c s="32">
        <f>0</f>
      </c>
      <c s="32">
        <f>0+L369+L373+L377</f>
      </c>
      <c s="32">
        <f>0+M369+M373+M377</f>
      </c>
    </row>
    <row r="369" spans="1:16" ht="12.75">
      <c r="A369" t="s">
        <v>50</v>
      </c>
      <c s="34" t="s">
        <v>626</v>
      </c>
      <c s="34" t="s">
        <v>1263</v>
      </c>
      <c s="35" t="s">
        <v>5</v>
      </c>
      <c s="6" t="s">
        <v>1264</v>
      </c>
      <c s="36" t="s">
        <v>110</v>
      </c>
      <c s="37">
        <v>1</v>
      </c>
      <c s="36">
        <v>0</v>
      </c>
      <c s="36">
        <f>ROUND(G369*H369,6)</f>
      </c>
      <c r="L369" s="38">
        <v>0</v>
      </c>
      <c s="32">
        <f>ROUND(ROUND(L369,2)*ROUND(G369,3),2)</f>
      </c>
      <c s="36" t="s">
        <v>55</v>
      </c>
      <c>
        <f>(M369*21)/100</f>
      </c>
      <c t="s">
        <v>28</v>
      </c>
    </row>
    <row r="370" spans="1:5" ht="12.75">
      <c r="A370" s="35" t="s">
        <v>56</v>
      </c>
      <c r="E370" s="39" t="s">
        <v>1264</v>
      </c>
    </row>
    <row r="371" spans="1:5" ht="12.75">
      <c r="A371" s="35" t="s">
        <v>57</v>
      </c>
      <c r="E371" s="40" t="s">
        <v>58</v>
      </c>
    </row>
    <row r="372" spans="1:5" ht="12.75">
      <c r="A372" t="s">
        <v>59</v>
      </c>
      <c r="E372" s="39" t="s">
        <v>5</v>
      </c>
    </row>
    <row r="373" spans="1:16" ht="12.75">
      <c r="A373" t="s">
        <v>50</v>
      </c>
      <c s="34" t="s">
        <v>628</v>
      </c>
      <c s="34" t="s">
        <v>1265</v>
      </c>
      <c s="35" t="s">
        <v>5</v>
      </c>
      <c s="6" t="s">
        <v>1124</v>
      </c>
      <c s="36" t="s">
        <v>110</v>
      </c>
      <c s="37">
        <v>18</v>
      </c>
      <c s="36">
        <v>0</v>
      </c>
      <c s="36">
        <f>ROUND(G373*H373,6)</f>
      </c>
      <c r="L373" s="38">
        <v>0</v>
      </c>
      <c s="32">
        <f>ROUND(ROUND(L373,2)*ROUND(G373,3),2)</f>
      </c>
      <c s="36" t="s">
        <v>55</v>
      </c>
      <c>
        <f>(M373*21)/100</f>
      </c>
      <c t="s">
        <v>28</v>
      </c>
    </row>
    <row r="374" spans="1:5" ht="12.75">
      <c r="A374" s="35" t="s">
        <v>56</v>
      </c>
      <c r="E374" s="39" t="s">
        <v>1124</v>
      </c>
    </row>
    <row r="375" spans="1:5" ht="12.75">
      <c r="A375" s="35" t="s">
        <v>57</v>
      </c>
      <c r="E375" s="40" t="s">
        <v>1008</v>
      </c>
    </row>
    <row r="376" spans="1:5" ht="102">
      <c r="A376" t="s">
        <v>59</v>
      </c>
      <c r="E376" s="39" t="s">
        <v>1125</v>
      </c>
    </row>
    <row r="377" spans="1:16" ht="12.75">
      <c r="A377" t="s">
        <v>50</v>
      </c>
      <c s="34" t="s">
        <v>631</v>
      </c>
      <c s="34" t="s">
        <v>1266</v>
      </c>
      <c s="35" t="s">
        <v>5</v>
      </c>
      <c s="6" t="s">
        <v>1267</v>
      </c>
      <c s="36" t="s">
        <v>1128</v>
      </c>
      <c s="37">
        <v>1</v>
      </c>
      <c s="36">
        <v>0</v>
      </c>
      <c s="36">
        <f>ROUND(G377*H377,6)</f>
      </c>
      <c r="L377" s="38">
        <v>0</v>
      </c>
      <c s="32">
        <f>ROUND(ROUND(L377,2)*ROUND(G377,3),2)</f>
      </c>
      <c s="36" t="s">
        <v>55</v>
      </c>
      <c>
        <f>(M377*21)/100</f>
      </c>
      <c t="s">
        <v>28</v>
      </c>
    </row>
    <row r="378" spans="1:5" ht="12.75">
      <c r="A378" s="35" t="s">
        <v>56</v>
      </c>
      <c r="E378" s="39" t="s">
        <v>1267</v>
      </c>
    </row>
    <row r="379" spans="1:5" ht="12.75">
      <c r="A379" s="35" t="s">
        <v>57</v>
      </c>
      <c r="E379" s="40" t="s">
        <v>58</v>
      </c>
    </row>
    <row r="380" spans="1:5" ht="12.75">
      <c r="A380" t="s">
        <v>59</v>
      </c>
      <c r="E380" s="39" t="s">
        <v>5</v>
      </c>
    </row>
    <row r="381" spans="1:13" ht="12.75">
      <c r="A381" t="s">
        <v>47</v>
      </c>
      <c r="C381" s="31" t="s">
        <v>168</v>
      </c>
      <c r="E381" s="33" t="s">
        <v>169</v>
      </c>
      <c r="J381" s="32">
        <f>0</f>
      </c>
      <c s="32">
        <f>0</f>
      </c>
      <c s="32">
        <f>0+L382+L386+L390+L394+L398+L402+L406+L410+L414+L418+L422+L426</f>
      </c>
      <c s="32">
        <f>0+M382+M386+M390+M394+M398+M402+M406+M410+M414+M418+M422+M426</f>
      </c>
    </row>
    <row r="382" spans="1:16" ht="25.5">
      <c r="A382" t="s">
        <v>50</v>
      </c>
      <c s="34" t="s">
        <v>634</v>
      </c>
      <c s="34" t="s">
        <v>1268</v>
      </c>
      <c s="35" t="s">
        <v>5</v>
      </c>
      <c s="6" t="s">
        <v>300</v>
      </c>
      <c s="36" t="s">
        <v>110</v>
      </c>
      <c s="37">
        <v>1</v>
      </c>
      <c s="36">
        <v>0</v>
      </c>
      <c s="36">
        <f>ROUND(G382*H382,6)</f>
      </c>
      <c r="L382" s="38">
        <v>0</v>
      </c>
      <c s="32">
        <f>ROUND(ROUND(L382,2)*ROUND(G382,3),2)</f>
      </c>
      <c s="36" t="s">
        <v>55</v>
      </c>
      <c>
        <f>(M382*21)/100</f>
      </c>
      <c t="s">
        <v>28</v>
      </c>
    </row>
    <row r="383" spans="1:5" ht="25.5">
      <c r="A383" s="35" t="s">
        <v>56</v>
      </c>
      <c r="E383" s="39" t="s">
        <v>300</v>
      </c>
    </row>
    <row r="384" spans="1:5" ht="12.75">
      <c r="A384" s="35" t="s">
        <v>57</v>
      </c>
      <c r="E384" s="40" t="s">
        <v>58</v>
      </c>
    </row>
    <row r="385" spans="1:5" ht="408">
      <c r="A385" t="s">
        <v>59</v>
      </c>
      <c r="E385" s="39" t="s">
        <v>301</v>
      </c>
    </row>
    <row r="386" spans="1:16" ht="12.75">
      <c r="A386" t="s">
        <v>50</v>
      </c>
      <c s="34" t="s">
        <v>636</v>
      </c>
      <c s="34" t="s">
        <v>1269</v>
      </c>
      <c s="35" t="s">
        <v>5</v>
      </c>
      <c s="6" t="s">
        <v>1270</v>
      </c>
      <c s="36" t="s">
        <v>101</v>
      </c>
      <c s="37">
        <v>16</v>
      </c>
      <c s="36">
        <v>0</v>
      </c>
      <c s="36">
        <f>ROUND(G386*H386,6)</f>
      </c>
      <c r="L386" s="38">
        <v>0</v>
      </c>
      <c s="32">
        <f>ROUND(ROUND(L386,2)*ROUND(G386,3),2)</f>
      </c>
      <c s="36" t="s">
        <v>55</v>
      </c>
      <c>
        <f>(M386*21)/100</f>
      </c>
      <c t="s">
        <v>28</v>
      </c>
    </row>
    <row r="387" spans="1:5" ht="12.75">
      <c r="A387" s="35" t="s">
        <v>56</v>
      </c>
      <c r="E387" s="39" t="s">
        <v>1270</v>
      </c>
    </row>
    <row r="388" spans="1:5" ht="12.75">
      <c r="A388" s="35" t="s">
        <v>57</v>
      </c>
      <c r="E388" s="40" t="s">
        <v>1019</v>
      </c>
    </row>
    <row r="389" spans="1:5" ht="216.75">
      <c r="A389" t="s">
        <v>59</v>
      </c>
      <c r="E389" s="39" t="s">
        <v>1271</v>
      </c>
    </row>
    <row r="390" spans="1:16" ht="25.5">
      <c r="A390" t="s">
        <v>50</v>
      </c>
      <c s="34" t="s">
        <v>638</v>
      </c>
      <c s="34" t="s">
        <v>1272</v>
      </c>
      <c s="35" t="s">
        <v>5</v>
      </c>
      <c s="6" t="s">
        <v>1273</v>
      </c>
      <c s="36" t="s">
        <v>101</v>
      </c>
      <c s="37">
        <v>6</v>
      </c>
      <c s="36">
        <v>0</v>
      </c>
      <c s="36">
        <f>ROUND(G390*H390,6)</f>
      </c>
      <c r="L390" s="38">
        <v>0</v>
      </c>
      <c s="32">
        <f>ROUND(ROUND(L390,2)*ROUND(G390,3),2)</f>
      </c>
      <c s="36" t="s">
        <v>55</v>
      </c>
      <c>
        <f>(M390*21)/100</f>
      </c>
      <c t="s">
        <v>28</v>
      </c>
    </row>
    <row r="391" spans="1:5" ht="25.5">
      <c r="A391" s="35" t="s">
        <v>56</v>
      </c>
      <c r="E391" s="39" t="s">
        <v>1273</v>
      </c>
    </row>
    <row r="392" spans="1:5" ht="12.75">
      <c r="A392" s="35" t="s">
        <v>57</v>
      </c>
      <c r="E392" s="40" t="s">
        <v>241</v>
      </c>
    </row>
    <row r="393" spans="1:5" ht="63.75">
      <c r="A393" t="s">
        <v>59</v>
      </c>
      <c r="E393" s="39" t="s">
        <v>1274</v>
      </c>
    </row>
    <row r="394" spans="1:16" ht="25.5">
      <c r="A394" t="s">
        <v>50</v>
      </c>
      <c s="34" t="s">
        <v>640</v>
      </c>
      <c s="34" t="s">
        <v>1275</v>
      </c>
      <c s="35" t="s">
        <v>5</v>
      </c>
      <c s="6" t="s">
        <v>1276</v>
      </c>
      <c s="36" t="s">
        <v>110</v>
      </c>
      <c s="37">
        <v>1</v>
      </c>
      <c s="36">
        <v>0</v>
      </c>
      <c s="36">
        <f>ROUND(G394*H394,6)</f>
      </c>
      <c r="L394" s="38">
        <v>0</v>
      </c>
      <c s="32">
        <f>ROUND(ROUND(L394,2)*ROUND(G394,3),2)</f>
      </c>
      <c s="36" t="s">
        <v>55</v>
      </c>
      <c>
        <f>(M394*21)/100</f>
      </c>
      <c t="s">
        <v>28</v>
      </c>
    </row>
    <row r="395" spans="1:5" ht="25.5">
      <c r="A395" s="35" t="s">
        <v>56</v>
      </c>
      <c r="E395" s="39" t="s">
        <v>1276</v>
      </c>
    </row>
    <row r="396" spans="1:5" ht="12.75">
      <c r="A396" s="35" t="s">
        <v>57</v>
      </c>
      <c r="E396" s="40" t="s">
        <v>58</v>
      </c>
    </row>
    <row r="397" spans="1:5" ht="12.75">
      <c r="A397" t="s">
        <v>59</v>
      </c>
      <c r="E397" s="39" t="s">
        <v>5</v>
      </c>
    </row>
    <row r="398" spans="1:16" ht="12.75">
      <c r="A398" t="s">
        <v>50</v>
      </c>
      <c s="34" t="s">
        <v>642</v>
      </c>
      <c s="34" t="s">
        <v>1277</v>
      </c>
      <c s="35" t="s">
        <v>5</v>
      </c>
      <c s="6" t="s">
        <v>1278</v>
      </c>
      <c s="36" t="s">
        <v>110</v>
      </c>
      <c s="37">
        <v>1</v>
      </c>
      <c s="36">
        <v>0</v>
      </c>
      <c s="36">
        <f>ROUND(G398*H398,6)</f>
      </c>
      <c r="L398" s="38">
        <v>0</v>
      </c>
      <c s="32">
        <f>ROUND(ROUND(L398,2)*ROUND(G398,3),2)</f>
      </c>
      <c s="36" t="s">
        <v>55</v>
      </c>
      <c>
        <f>(M398*21)/100</f>
      </c>
      <c t="s">
        <v>28</v>
      </c>
    </row>
    <row r="399" spans="1:5" ht="12.75">
      <c r="A399" s="35" t="s">
        <v>56</v>
      </c>
      <c r="E399" s="39" t="s">
        <v>1278</v>
      </c>
    </row>
    <row r="400" spans="1:5" ht="12.75">
      <c r="A400" s="35" t="s">
        <v>57</v>
      </c>
      <c r="E400" s="40" t="s">
        <v>58</v>
      </c>
    </row>
    <row r="401" spans="1:5" ht="12.75">
      <c r="A401" t="s">
        <v>59</v>
      </c>
      <c r="E401" s="39" t="s">
        <v>5</v>
      </c>
    </row>
    <row r="402" spans="1:16" ht="12.75">
      <c r="A402" t="s">
        <v>50</v>
      </c>
      <c s="34" t="s">
        <v>644</v>
      </c>
      <c s="34" t="s">
        <v>1279</v>
      </c>
      <c s="35" t="s">
        <v>5</v>
      </c>
      <c s="6" t="s">
        <v>1280</v>
      </c>
      <c s="36" t="s">
        <v>321</v>
      </c>
      <c s="37">
        <v>24</v>
      </c>
      <c s="36">
        <v>0</v>
      </c>
      <c s="36">
        <f>ROUND(G402*H402,6)</f>
      </c>
      <c r="L402" s="38">
        <v>0</v>
      </c>
      <c s="32">
        <f>ROUND(ROUND(L402,2)*ROUND(G402,3),2)</f>
      </c>
      <c s="36" t="s">
        <v>55</v>
      </c>
      <c>
        <f>(M402*21)/100</f>
      </c>
      <c t="s">
        <v>28</v>
      </c>
    </row>
    <row r="403" spans="1:5" ht="12.75">
      <c r="A403" s="35" t="s">
        <v>56</v>
      </c>
      <c r="E403" s="39" t="s">
        <v>1280</v>
      </c>
    </row>
    <row r="404" spans="1:5" ht="12.75">
      <c r="A404" s="35" t="s">
        <v>57</v>
      </c>
      <c r="E404" s="40" t="s">
        <v>190</v>
      </c>
    </row>
    <row r="405" spans="1:5" ht="140.25">
      <c r="A405" t="s">
        <v>59</v>
      </c>
      <c r="E405" s="39" t="s">
        <v>323</v>
      </c>
    </row>
    <row r="406" spans="1:16" ht="25.5">
      <c r="A406" t="s">
        <v>50</v>
      </c>
      <c s="34" t="s">
        <v>646</v>
      </c>
      <c s="34" t="s">
        <v>1281</v>
      </c>
      <c s="35" t="s">
        <v>5</v>
      </c>
      <c s="6" t="s">
        <v>1282</v>
      </c>
      <c s="36" t="s">
        <v>110</v>
      </c>
      <c s="37">
        <v>1</v>
      </c>
      <c s="36">
        <v>0</v>
      </c>
      <c s="36">
        <f>ROUND(G406*H406,6)</f>
      </c>
      <c r="L406" s="38">
        <v>0</v>
      </c>
      <c s="32">
        <f>ROUND(ROUND(L406,2)*ROUND(G406,3),2)</f>
      </c>
      <c s="36" t="s">
        <v>55</v>
      </c>
      <c>
        <f>(M406*21)/100</f>
      </c>
      <c t="s">
        <v>28</v>
      </c>
    </row>
    <row r="407" spans="1:5" ht="25.5">
      <c r="A407" s="35" t="s">
        <v>56</v>
      </c>
      <c r="E407" s="39" t="s">
        <v>1282</v>
      </c>
    </row>
    <row r="408" spans="1:5" ht="12.75">
      <c r="A408" s="35" t="s">
        <v>57</v>
      </c>
      <c r="E408" s="40" t="s">
        <v>58</v>
      </c>
    </row>
    <row r="409" spans="1:5" ht="293.25">
      <c r="A409" t="s">
        <v>59</v>
      </c>
      <c r="E409" s="39" t="s">
        <v>335</v>
      </c>
    </row>
    <row r="410" spans="1:16" ht="12.75">
      <c r="A410" t="s">
        <v>50</v>
      </c>
      <c s="34" t="s">
        <v>648</v>
      </c>
      <c s="34" t="s">
        <v>1283</v>
      </c>
      <c s="35" t="s">
        <v>5</v>
      </c>
      <c s="6" t="s">
        <v>338</v>
      </c>
      <c s="36" t="s">
        <v>321</v>
      </c>
      <c s="37">
        <v>24</v>
      </c>
      <c s="36">
        <v>0</v>
      </c>
      <c s="36">
        <f>ROUND(G410*H410,6)</f>
      </c>
      <c r="L410" s="38">
        <v>0</v>
      </c>
      <c s="32">
        <f>ROUND(ROUND(L410,2)*ROUND(G410,3),2)</f>
      </c>
      <c s="36" t="s">
        <v>55</v>
      </c>
      <c>
        <f>(M410*21)/100</f>
      </c>
      <c t="s">
        <v>28</v>
      </c>
    </row>
    <row r="411" spans="1:5" ht="12.75">
      <c r="A411" s="35" t="s">
        <v>56</v>
      </c>
      <c r="E411" s="39" t="s">
        <v>338</v>
      </c>
    </row>
    <row r="412" spans="1:5" ht="12.75">
      <c r="A412" s="35" t="s">
        <v>57</v>
      </c>
      <c r="E412" s="40" t="s">
        <v>190</v>
      </c>
    </row>
    <row r="413" spans="1:5" ht="63.75">
      <c r="A413" t="s">
        <v>59</v>
      </c>
      <c r="E413" s="39" t="s">
        <v>1284</v>
      </c>
    </row>
    <row r="414" spans="1:16" ht="12.75">
      <c r="A414" t="s">
        <v>50</v>
      </c>
      <c s="34" t="s">
        <v>651</v>
      </c>
      <c s="34" t="s">
        <v>1285</v>
      </c>
      <c s="35" t="s">
        <v>5</v>
      </c>
      <c s="6" t="s">
        <v>330</v>
      </c>
      <c s="36" t="s">
        <v>110</v>
      </c>
      <c s="37">
        <v>1</v>
      </c>
      <c s="36">
        <v>0</v>
      </c>
      <c s="36">
        <f>ROUND(G414*H414,6)</f>
      </c>
      <c r="L414" s="38">
        <v>0</v>
      </c>
      <c s="32">
        <f>ROUND(ROUND(L414,2)*ROUND(G414,3),2)</f>
      </c>
      <c s="36" t="s">
        <v>55</v>
      </c>
      <c>
        <f>(M414*21)/100</f>
      </c>
      <c t="s">
        <v>28</v>
      </c>
    </row>
    <row r="415" spans="1:5" ht="12.75">
      <c r="A415" s="35" t="s">
        <v>56</v>
      </c>
      <c r="E415" s="39" t="s">
        <v>330</v>
      </c>
    </row>
    <row r="416" spans="1:5" ht="12.75">
      <c r="A416" s="35" t="s">
        <v>57</v>
      </c>
      <c r="E416" s="40" t="s">
        <v>58</v>
      </c>
    </row>
    <row r="417" spans="1:5" ht="63.75">
      <c r="A417" t="s">
        <v>59</v>
      </c>
      <c r="E417" s="39" t="s">
        <v>331</v>
      </c>
    </row>
    <row r="418" spans="1:16" ht="12.75">
      <c r="A418" t="s">
        <v>50</v>
      </c>
      <c s="34" t="s">
        <v>653</v>
      </c>
      <c s="34" t="s">
        <v>1286</v>
      </c>
      <c s="35" t="s">
        <v>5</v>
      </c>
      <c s="6" t="s">
        <v>341</v>
      </c>
      <c s="36" t="s">
        <v>110</v>
      </c>
      <c s="37">
        <v>5</v>
      </c>
      <c s="36">
        <v>0</v>
      </c>
      <c s="36">
        <f>ROUND(G418*H418,6)</f>
      </c>
      <c r="L418" s="38">
        <v>0</v>
      </c>
      <c s="32">
        <f>ROUND(ROUND(L418,2)*ROUND(G418,3),2)</f>
      </c>
      <c s="36" t="s">
        <v>55</v>
      </c>
      <c>
        <f>(M418*21)/100</f>
      </c>
      <c t="s">
        <v>28</v>
      </c>
    </row>
    <row r="419" spans="1:5" ht="12.75">
      <c r="A419" s="35" t="s">
        <v>56</v>
      </c>
      <c r="E419" s="39" t="s">
        <v>1287</v>
      </c>
    </row>
    <row r="420" spans="1:5" ht="12.75">
      <c r="A420" s="35" t="s">
        <v>57</v>
      </c>
      <c r="E420" s="40" t="s">
        <v>220</v>
      </c>
    </row>
    <row r="421" spans="1:5" ht="63.75">
      <c r="A421" t="s">
        <v>59</v>
      </c>
      <c r="E421" s="39" t="s">
        <v>1288</v>
      </c>
    </row>
    <row r="422" spans="1:16" ht="12.75">
      <c r="A422" t="s">
        <v>50</v>
      </c>
      <c s="34" t="s">
        <v>655</v>
      </c>
      <c s="34" t="s">
        <v>1289</v>
      </c>
      <c s="35" t="s">
        <v>5</v>
      </c>
      <c s="6" t="s">
        <v>345</v>
      </c>
      <c s="36" t="s">
        <v>110</v>
      </c>
      <c s="37">
        <v>5</v>
      </c>
      <c s="36">
        <v>0</v>
      </c>
      <c s="36">
        <f>ROUND(G422*H422,6)</f>
      </c>
      <c r="L422" s="38">
        <v>0</v>
      </c>
      <c s="32">
        <f>ROUND(ROUND(L422,2)*ROUND(G422,3),2)</f>
      </c>
      <c s="36" t="s">
        <v>55</v>
      </c>
      <c>
        <f>(M422*21)/100</f>
      </c>
      <c t="s">
        <v>28</v>
      </c>
    </row>
    <row r="423" spans="1:5" ht="12.75">
      <c r="A423" s="35" t="s">
        <v>56</v>
      </c>
      <c r="E423" s="39" t="s">
        <v>345</v>
      </c>
    </row>
    <row r="424" spans="1:5" ht="12.75">
      <c r="A424" s="35" t="s">
        <v>57</v>
      </c>
      <c r="E424" s="40" t="s">
        <v>220</v>
      </c>
    </row>
    <row r="425" spans="1:5" ht="102">
      <c r="A425" t="s">
        <v>59</v>
      </c>
      <c r="E425" s="39" t="s">
        <v>1290</v>
      </c>
    </row>
    <row r="426" spans="1:16" ht="25.5">
      <c r="A426" t="s">
        <v>50</v>
      </c>
      <c s="34" t="s">
        <v>657</v>
      </c>
      <c s="34" t="s">
        <v>1291</v>
      </c>
      <c s="35" t="s">
        <v>5</v>
      </c>
      <c s="6" t="s">
        <v>1292</v>
      </c>
      <c s="36" t="s">
        <v>1293</v>
      </c>
      <c s="37">
        <v>6</v>
      </c>
      <c s="36">
        <v>0</v>
      </c>
      <c s="36">
        <f>ROUND(G426*H426,6)</f>
      </c>
      <c r="L426" s="38">
        <v>0</v>
      </c>
      <c s="32">
        <f>ROUND(ROUND(L426,2)*ROUND(G426,3),2)</f>
      </c>
      <c s="36" t="s">
        <v>55</v>
      </c>
      <c>
        <f>(M426*21)/100</f>
      </c>
      <c t="s">
        <v>28</v>
      </c>
    </row>
    <row r="427" spans="1:5" ht="25.5">
      <c r="A427" s="35" t="s">
        <v>56</v>
      </c>
      <c r="E427" s="39" t="s">
        <v>1292</v>
      </c>
    </row>
    <row r="428" spans="1:5" ht="12.75">
      <c r="A428" s="35" t="s">
        <v>57</v>
      </c>
      <c r="E428" s="40" t="s">
        <v>241</v>
      </c>
    </row>
    <row r="429" spans="1:5" ht="102">
      <c r="A429" t="s">
        <v>59</v>
      </c>
      <c r="E429" s="39" t="s">
        <v>1294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1297</v>
      </c>
      <c r="E8" s="30" t="s">
        <v>1296</v>
      </c>
      <c r="J8" s="29">
        <f>0+J9+J14+J35+J56+J81+J138</f>
      </c>
      <c s="29">
        <f>0+K9+K14+K35+K56+K81+K138</f>
      </c>
      <c s="29">
        <f>0+L9+L14+L35+L56+L81+L138</f>
      </c>
      <c s="29">
        <f>0+M9+M14+M35+M56+M81+M138</f>
      </c>
    </row>
    <row r="9" spans="1:13" ht="12.75">
      <c r="A9" t="s">
        <v>47</v>
      </c>
      <c r="C9" s="31" t="s">
        <v>48</v>
      </c>
      <c r="E9" s="33" t="s">
        <v>178</v>
      </c>
      <c r="J9" s="32">
        <f>0</f>
      </c>
      <c s="32">
        <f>0</f>
      </c>
      <c s="32">
        <f>0+L10</f>
      </c>
      <c s="32">
        <f>0+M10</f>
      </c>
    </row>
    <row r="10" spans="1:16" ht="12.75">
      <c r="A10" t="s">
        <v>50</v>
      </c>
      <c s="34" t="s">
        <v>62</v>
      </c>
      <c s="34" t="s">
        <v>1298</v>
      </c>
      <c s="35" t="s">
        <v>5</v>
      </c>
      <c s="6" t="s">
        <v>1299</v>
      </c>
      <c s="36" t="s">
        <v>54</v>
      </c>
      <c s="37">
        <v>1</v>
      </c>
      <c s="36">
        <v>0</v>
      </c>
      <c s="36">
        <f>ROUND(G10*H10,6)</f>
      </c>
      <c r="L10" s="38">
        <v>0</v>
      </c>
      <c s="32">
        <f>ROUND(ROUND(L10,2)*ROUND(G10,3),2)</f>
      </c>
      <c s="36" t="s">
        <v>55</v>
      </c>
      <c>
        <f>(M10*21)/100</f>
      </c>
      <c t="s">
        <v>28</v>
      </c>
    </row>
    <row r="11" spans="1:5" ht="12.75">
      <c r="A11" s="35" t="s">
        <v>56</v>
      </c>
      <c r="E11" s="39" t="s">
        <v>1299</v>
      </c>
    </row>
    <row r="12" spans="1:5" ht="12.75">
      <c r="A12" s="35" t="s">
        <v>57</v>
      </c>
      <c r="E12" s="40" t="s">
        <v>58</v>
      </c>
    </row>
    <row r="13" spans="1:5" ht="12.75">
      <c r="A13" t="s">
        <v>59</v>
      </c>
      <c r="E13" s="39" t="s">
        <v>1299</v>
      </c>
    </row>
    <row r="14" spans="1:13" ht="12.75">
      <c r="A14" t="s">
        <v>47</v>
      </c>
      <c r="C14" s="31" t="s">
        <v>60</v>
      </c>
      <c r="E14" s="33" t="s">
        <v>61</v>
      </c>
      <c r="J14" s="32">
        <f>0</f>
      </c>
      <c s="32">
        <f>0</f>
      </c>
      <c s="32">
        <f>0+L15+L19+L23+L27+L31</f>
      </c>
      <c s="32">
        <f>0+M15+M19+M23+M27+M31</f>
      </c>
    </row>
    <row r="15" spans="1:16" ht="38.25">
      <c r="A15" t="s">
        <v>50</v>
      </c>
      <c s="34" t="s">
        <v>26</v>
      </c>
      <c s="34" t="s">
        <v>69</v>
      </c>
      <c s="35" t="s">
        <v>70</v>
      </c>
      <c s="6" t="s">
        <v>71</v>
      </c>
      <c s="36" t="s">
        <v>66</v>
      </c>
      <c s="37">
        <v>1.2</v>
      </c>
      <c s="36">
        <v>0</v>
      </c>
      <c s="36">
        <f>ROUND(G15*H15,6)</f>
      </c>
      <c r="L15" s="38">
        <v>0</v>
      </c>
      <c s="32">
        <f>ROUND(ROUND(L15,2)*ROUND(G15,3),2)</f>
      </c>
      <c s="36" t="s">
        <v>55</v>
      </c>
      <c>
        <f>(M15*21)/100</f>
      </c>
      <c t="s">
        <v>28</v>
      </c>
    </row>
    <row r="16" spans="1:5" ht="38.25">
      <c r="A16" s="35" t="s">
        <v>56</v>
      </c>
      <c r="E16" s="39" t="s">
        <v>72</v>
      </c>
    </row>
    <row r="17" spans="1:5" ht="12.75">
      <c r="A17" s="35" t="s">
        <v>57</v>
      </c>
      <c r="E17" s="40" t="s">
        <v>1035</v>
      </c>
    </row>
    <row r="18" spans="1:5" ht="102">
      <c r="A18" t="s">
        <v>59</v>
      </c>
      <c r="E18" s="39" t="s">
        <v>68</v>
      </c>
    </row>
    <row r="19" spans="1:16" ht="25.5">
      <c r="A19" t="s">
        <v>50</v>
      </c>
      <c s="34" t="s">
        <v>78</v>
      </c>
      <c s="34" t="s">
        <v>74</v>
      </c>
      <c s="35" t="s">
        <v>75</v>
      </c>
      <c s="6" t="s">
        <v>76</v>
      </c>
      <c s="36" t="s">
        <v>66</v>
      </c>
      <c s="37">
        <v>0.5</v>
      </c>
      <c s="36">
        <v>0</v>
      </c>
      <c s="36">
        <f>ROUND(G19*H19,6)</f>
      </c>
      <c r="L19" s="38">
        <v>0</v>
      </c>
      <c s="32">
        <f>ROUND(ROUND(L19,2)*ROUND(G19,3),2)</f>
      </c>
      <c s="36" t="s">
        <v>55</v>
      </c>
      <c>
        <f>(M19*21)/100</f>
      </c>
      <c t="s">
        <v>28</v>
      </c>
    </row>
    <row r="20" spans="1:5" ht="25.5">
      <c r="A20" s="35" t="s">
        <v>56</v>
      </c>
      <c r="E20" s="39" t="s">
        <v>76</v>
      </c>
    </row>
    <row r="21" spans="1:5" ht="12.75">
      <c r="A21" s="35" t="s">
        <v>57</v>
      </c>
      <c r="E21" s="40" t="s">
        <v>1036</v>
      </c>
    </row>
    <row r="22" spans="1:5" ht="102">
      <c r="A22" t="s">
        <v>59</v>
      </c>
      <c r="E22" s="39" t="s">
        <v>68</v>
      </c>
    </row>
    <row r="23" spans="1:16" ht="25.5">
      <c r="A23" t="s">
        <v>50</v>
      </c>
      <c s="34" t="s">
        <v>83</v>
      </c>
      <c s="34" t="s">
        <v>1037</v>
      </c>
      <c s="35" t="s">
        <v>1038</v>
      </c>
      <c s="6" t="s">
        <v>1039</v>
      </c>
      <c s="36" t="s">
        <v>66</v>
      </c>
      <c s="37">
        <v>0.5</v>
      </c>
      <c s="36">
        <v>0</v>
      </c>
      <c s="36">
        <f>ROUND(G23*H23,6)</f>
      </c>
      <c r="L23" s="38">
        <v>0</v>
      </c>
      <c s="32">
        <f>ROUND(ROUND(L23,2)*ROUND(G23,3),2)</f>
      </c>
      <c s="36" t="s">
        <v>55</v>
      </c>
      <c>
        <f>(M23*21)/100</f>
      </c>
      <c t="s">
        <v>28</v>
      </c>
    </row>
    <row r="24" spans="1:5" ht="25.5">
      <c r="A24" s="35" t="s">
        <v>56</v>
      </c>
      <c r="E24" s="39" t="s">
        <v>1039</v>
      </c>
    </row>
    <row r="25" spans="1:5" ht="12.75">
      <c r="A25" s="35" t="s">
        <v>57</v>
      </c>
      <c r="E25" s="40" t="s">
        <v>1036</v>
      </c>
    </row>
    <row r="26" spans="1:5" ht="102">
      <c r="A26" t="s">
        <v>59</v>
      </c>
      <c r="E26" s="39" t="s">
        <v>68</v>
      </c>
    </row>
    <row r="27" spans="1:16" ht="25.5">
      <c r="A27" t="s">
        <v>50</v>
      </c>
      <c s="34" t="s">
        <v>27</v>
      </c>
      <c s="34" t="s">
        <v>79</v>
      </c>
      <c s="35" t="s">
        <v>80</v>
      </c>
      <c s="6" t="s">
        <v>81</v>
      </c>
      <c s="36" t="s">
        <v>66</v>
      </c>
      <c s="37">
        <v>0.1</v>
      </c>
      <c s="36">
        <v>0</v>
      </c>
      <c s="36">
        <f>ROUND(G27*H27,6)</f>
      </c>
      <c r="L27" s="38">
        <v>0</v>
      </c>
      <c s="32">
        <f>ROUND(ROUND(L27,2)*ROUND(G27,3),2)</f>
      </c>
      <c s="36" t="s">
        <v>55</v>
      </c>
      <c>
        <f>(M27*21)/100</f>
      </c>
      <c t="s">
        <v>28</v>
      </c>
    </row>
    <row r="28" spans="1:5" ht="25.5">
      <c r="A28" s="35" t="s">
        <v>56</v>
      </c>
      <c r="E28" s="39" t="s">
        <v>81</v>
      </c>
    </row>
    <row r="29" spans="1:5" ht="12.75">
      <c r="A29" s="35" t="s">
        <v>57</v>
      </c>
      <c r="E29" s="40" t="s">
        <v>1040</v>
      </c>
    </row>
    <row r="30" spans="1:5" ht="102">
      <c r="A30" t="s">
        <v>59</v>
      </c>
      <c r="E30" s="39" t="s">
        <v>68</v>
      </c>
    </row>
    <row r="31" spans="1:16" ht="25.5">
      <c r="A31" t="s">
        <v>50</v>
      </c>
      <c s="34" t="s">
        <v>107</v>
      </c>
      <c s="34" t="s">
        <v>63</v>
      </c>
      <c s="35" t="s">
        <v>64</v>
      </c>
      <c s="6" t="s">
        <v>65</v>
      </c>
      <c s="36" t="s">
        <v>66</v>
      </c>
      <c s="37">
        <v>5.1</v>
      </c>
      <c s="36">
        <v>0</v>
      </c>
      <c s="36">
        <f>ROUND(G31*H31,6)</f>
      </c>
      <c r="L31" s="38">
        <v>0</v>
      </c>
      <c s="32">
        <f>ROUND(ROUND(L31,2)*ROUND(G31,3),2)</f>
      </c>
      <c s="36" t="s">
        <v>55</v>
      </c>
      <c>
        <f>(M31*21)/100</f>
      </c>
      <c t="s">
        <v>28</v>
      </c>
    </row>
    <row r="32" spans="1:5" ht="25.5">
      <c r="A32" s="35" t="s">
        <v>56</v>
      </c>
      <c r="E32" s="39" t="s">
        <v>65</v>
      </c>
    </row>
    <row r="33" spans="1:5" ht="12.75">
      <c r="A33" s="35" t="s">
        <v>57</v>
      </c>
      <c r="E33" s="40" t="s">
        <v>5</v>
      </c>
    </row>
    <row r="34" spans="1:5" ht="102">
      <c r="A34" t="s">
        <v>59</v>
      </c>
      <c r="E34" s="39" t="s">
        <v>68</v>
      </c>
    </row>
    <row r="35" spans="1:13" ht="12.75">
      <c r="A35" t="s">
        <v>47</v>
      </c>
      <c r="C35" s="31" t="s">
        <v>97</v>
      </c>
      <c r="E35" s="33" t="s">
        <v>1300</v>
      </c>
      <c r="J35" s="32">
        <f>0</f>
      </c>
      <c s="32">
        <f>0</f>
      </c>
      <c s="32">
        <f>0+L36+L40+L44+L48+L52</f>
      </c>
      <c s="32">
        <f>0+M36+M40+M44+M48+M52</f>
      </c>
    </row>
    <row r="36" spans="1:16" ht="12.75">
      <c r="A36" t="s">
        <v>50</v>
      </c>
      <c s="34" t="s">
        <v>113</v>
      </c>
      <c s="34" t="s">
        <v>1301</v>
      </c>
      <c s="35" t="s">
        <v>5</v>
      </c>
      <c s="6" t="s">
        <v>1302</v>
      </c>
      <c s="36" t="s">
        <v>110</v>
      </c>
      <c s="37">
        <v>1</v>
      </c>
      <c s="36">
        <v>0</v>
      </c>
      <c s="36">
        <f>ROUND(G36*H36,6)</f>
      </c>
      <c r="L36" s="38">
        <v>0</v>
      </c>
      <c s="32">
        <f>ROUND(ROUND(L36,2)*ROUND(G36,3),2)</f>
      </c>
      <c s="36" t="s">
        <v>55</v>
      </c>
      <c>
        <f>(M36*21)/100</f>
      </c>
      <c t="s">
        <v>28</v>
      </c>
    </row>
    <row r="37" spans="1:5" ht="12.75">
      <c r="A37" s="35" t="s">
        <v>56</v>
      </c>
      <c r="E37" s="39" t="s">
        <v>1302</v>
      </c>
    </row>
    <row r="38" spans="1:5" ht="12.75">
      <c r="A38" s="35" t="s">
        <v>57</v>
      </c>
      <c r="E38" s="40" t="s">
        <v>58</v>
      </c>
    </row>
    <row r="39" spans="1:5" ht="102">
      <c r="A39" t="s">
        <v>59</v>
      </c>
      <c r="E39" s="39" t="s">
        <v>1303</v>
      </c>
    </row>
    <row r="40" spans="1:16" ht="38.25">
      <c r="A40" t="s">
        <v>50</v>
      </c>
      <c s="34" t="s">
        <v>117</v>
      </c>
      <c s="34" t="s">
        <v>1304</v>
      </c>
      <c s="35" t="s">
        <v>5</v>
      </c>
      <c s="6" t="s">
        <v>1305</v>
      </c>
      <c s="36" t="s">
        <v>101</v>
      </c>
      <c s="37">
        <v>128</v>
      </c>
      <c s="36">
        <v>0</v>
      </c>
      <c s="36">
        <f>ROUND(G40*H40,6)</f>
      </c>
      <c r="L40" s="38">
        <v>0</v>
      </c>
      <c s="32">
        <f>ROUND(ROUND(L40,2)*ROUND(G40,3),2)</f>
      </c>
      <c s="36" t="s">
        <v>55</v>
      </c>
      <c>
        <f>(M40*21)/100</f>
      </c>
      <c t="s">
        <v>28</v>
      </c>
    </row>
    <row r="41" spans="1:5" ht="51">
      <c r="A41" s="35" t="s">
        <v>56</v>
      </c>
      <c r="E41" s="39" t="s">
        <v>1306</v>
      </c>
    </row>
    <row r="42" spans="1:5" ht="12.75">
      <c r="A42" s="35" t="s">
        <v>57</v>
      </c>
      <c r="E42" s="40" t="s">
        <v>195</v>
      </c>
    </row>
    <row r="43" spans="1:5" ht="216.75">
      <c r="A43" t="s">
        <v>59</v>
      </c>
      <c r="E43" s="39" t="s">
        <v>1307</v>
      </c>
    </row>
    <row r="44" spans="1:16" ht="25.5">
      <c r="A44" t="s">
        <v>50</v>
      </c>
      <c s="34" t="s">
        <v>121</v>
      </c>
      <c s="34" t="s">
        <v>1308</v>
      </c>
      <c s="35" t="s">
        <v>5</v>
      </c>
      <c s="6" t="s">
        <v>1309</v>
      </c>
      <c s="36" t="s">
        <v>101</v>
      </c>
      <c s="37">
        <v>32</v>
      </c>
      <c s="36">
        <v>0</v>
      </c>
      <c s="36">
        <f>ROUND(G44*H44,6)</f>
      </c>
      <c r="L44" s="38">
        <v>0</v>
      </c>
      <c s="32">
        <f>ROUND(ROUND(L44,2)*ROUND(G44,3),2)</f>
      </c>
      <c s="36" t="s">
        <v>55</v>
      </c>
      <c>
        <f>(M44*21)/100</f>
      </c>
      <c t="s">
        <v>28</v>
      </c>
    </row>
    <row r="45" spans="1:5" ht="25.5">
      <c r="A45" s="35" t="s">
        <v>56</v>
      </c>
      <c r="E45" s="39" t="s">
        <v>1309</v>
      </c>
    </row>
    <row r="46" spans="1:5" ht="12.75">
      <c r="A46" s="35" t="s">
        <v>57</v>
      </c>
      <c r="E46" s="40" t="s">
        <v>372</v>
      </c>
    </row>
    <row r="47" spans="1:5" ht="102">
      <c r="A47" t="s">
        <v>59</v>
      </c>
      <c r="E47" s="39" t="s">
        <v>1310</v>
      </c>
    </row>
    <row r="48" spans="1:16" ht="25.5">
      <c r="A48" t="s">
        <v>50</v>
      </c>
      <c s="34" t="s">
        <v>125</v>
      </c>
      <c s="34" t="s">
        <v>1311</v>
      </c>
      <c s="35" t="s">
        <v>5</v>
      </c>
      <c s="6" t="s">
        <v>1312</v>
      </c>
      <c s="36" t="s">
        <v>101</v>
      </c>
      <c s="37">
        <v>1</v>
      </c>
      <c s="36">
        <v>0</v>
      </c>
      <c s="36">
        <f>ROUND(G48*H48,6)</f>
      </c>
      <c r="L48" s="38">
        <v>0</v>
      </c>
      <c s="32">
        <f>ROUND(ROUND(L48,2)*ROUND(G48,3),2)</f>
      </c>
      <c s="36" t="s">
        <v>55</v>
      </c>
      <c>
        <f>(M48*21)/100</f>
      </c>
      <c t="s">
        <v>28</v>
      </c>
    </row>
    <row r="49" spans="1:5" ht="25.5">
      <c r="A49" s="35" t="s">
        <v>56</v>
      </c>
      <c r="E49" s="39" t="s">
        <v>1313</v>
      </c>
    </row>
    <row r="50" spans="1:5" ht="12.75">
      <c r="A50" s="35" t="s">
        <v>57</v>
      </c>
      <c r="E50" s="40" t="s">
        <v>58</v>
      </c>
    </row>
    <row r="51" spans="1:5" ht="102">
      <c r="A51" t="s">
        <v>59</v>
      </c>
      <c r="E51" s="39" t="s">
        <v>1314</v>
      </c>
    </row>
    <row r="52" spans="1:16" ht="12.75">
      <c r="A52" t="s">
        <v>50</v>
      </c>
      <c s="34" t="s">
        <v>130</v>
      </c>
      <c s="34" t="s">
        <v>1315</v>
      </c>
      <c s="35" t="s">
        <v>5</v>
      </c>
      <c s="6" t="s">
        <v>1316</v>
      </c>
      <c s="36" t="s">
        <v>110</v>
      </c>
      <c s="37">
        <v>1</v>
      </c>
      <c s="36">
        <v>0</v>
      </c>
      <c s="36">
        <f>ROUND(G52*H52,6)</f>
      </c>
      <c r="L52" s="38">
        <v>0</v>
      </c>
      <c s="32">
        <f>ROUND(ROUND(L52,2)*ROUND(G52,3),2)</f>
      </c>
      <c s="36" t="s">
        <v>55</v>
      </c>
      <c>
        <f>(M52*21)/100</f>
      </c>
      <c t="s">
        <v>28</v>
      </c>
    </row>
    <row r="53" spans="1:5" ht="12.75">
      <c r="A53" s="35" t="s">
        <v>56</v>
      </c>
      <c r="E53" s="39" t="s">
        <v>1317</v>
      </c>
    </row>
    <row r="54" spans="1:5" ht="12.75">
      <c r="A54" s="35" t="s">
        <v>57</v>
      </c>
      <c r="E54" s="40" t="s">
        <v>58</v>
      </c>
    </row>
    <row r="55" spans="1:5" ht="63.75">
      <c r="A55" t="s">
        <v>59</v>
      </c>
      <c r="E55" s="39" t="s">
        <v>1318</v>
      </c>
    </row>
    <row r="56" spans="1:13" ht="12.75">
      <c r="A56" t="s">
        <v>47</v>
      </c>
      <c r="C56" s="31" t="s">
        <v>105</v>
      </c>
      <c r="E56" s="33" t="s">
        <v>1319</v>
      </c>
      <c r="J56" s="32">
        <f>0</f>
      </c>
      <c s="32">
        <f>0</f>
      </c>
      <c s="32">
        <f>0+L57+L61+L65+L69+L73+L77</f>
      </c>
      <c s="32">
        <f>0+M57+M61+M65+M69+M73+M77</f>
      </c>
    </row>
    <row r="57" spans="1:16" ht="12.75">
      <c r="A57" t="s">
        <v>50</v>
      </c>
      <c s="34" t="s">
        <v>134</v>
      </c>
      <c s="34" t="s">
        <v>1320</v>
      </c>
      <c s="35" t="s">
        <v>5</v>
      </c>
      <c s="6" t="s">
        <v>1321</v>
      </c>
      <c s="36" t="s">
        <v>110</v>
      </c>
      <c s="37">
        <v>7</v>
      </c>
      <c s="36">
        <v>0</v>
      </c>
      <c s="36">
        <f>ROUND(G57*H57,6)</f>
      </c>
      <c r="L57" s="38">
        <v>0</v>
      </c>
      <c s="32">
        <f>ROUND(ROUND(L57,2)*ROUND(G57,3),2)</f>
      </c>
      <c s="36" t="s">
        <v>55</v>
      </c>
      <c>
        <f>(M57*21)/100</f>
      </c>
      <c t="s">
        <v>28</v>
      </c>
    </row>
    <row r="58" spans="1:5" ht="12.75">
      <c r="A58" s="35" t="s">
        <v>56</v>
      </c>
      <c r="E58" s="39" t="s">
        <v>1321</v>
      </c>
    </row>
    <row r="59" spans="1:5" ht="12.75">
      <c r="A59" s="35" t="s">
        <v>57</v>
      </c>
      <c r="E59" s="40" t="s">
        <v>216</v>
      </c>
    </row>
    <row r="60" spans="1:5" ht="140.25">
      <c r="A60" t="s">
        <v>59</v>
      </c>
      <c r="E60" s="39" t="s">
        <v>1322</v>
      </c>
    </row>
    <row r="61" spans="1:16" ht="12.75">
      <c r="A61" t="s">
        <v>50</v>
      </c>
      <c s="34" t="s">
        <v>137</v>
      </c>
      <c s="34" t="s">
        <v>1323</v>
      </c>
      <c s="35" t="s">
        <v>5</v>
      </c>
      <c s="6" t="s">
        <v>219</v>
      </c>
      <c s="36" t="s">
        <v>110</v>
      </c>
      <c s="37">
        <v>6</v>
      </c>
      <c s="36">
        <v>0</v>
      </c>
      <c s="36">
        <f>ROUND(G61*H61,6)</f>
      </c>
      <c r="L61" s="38">
        <v>0</v>
      </c>
      <c s="32">
        <f>ROUND(ROUND(L61,2)*ROUND(G61,3),2)</f>
      </c>
      <c s="36" t="s">
        <v>55</v>
      </c>
      <c>
        <f>(M61*21)/100</f>
      </c>
      <c t="s">
        <v>28</v>
      </c>
    </row>
    <row r="62" spans="1:5" ht="12.75">
      <c r="A62" s="35" t="s">
        <v>56</v>
      </c>
      <c r="E62" s="39" t="s">
        <v>219</v>
      </c>
    </row>
    <row r="63" spans="1:5" ht="12.75">
      <c r="A63" s="35" t="s">
        <v>57</v>
      </c>
      <c r="E63" s="40" t="s">
        <v>241</v>
      </c>
    </row>
    <row r="64" spans="1:5" ht="216.75">
      <c r="A64" t="s">
        <v>59</v>
      </c>
      <c r="E64" s="39" t="s">
        <v>1324</v>
      </c>
    </row>
    <row r="65" spans="1:16" ht="25.5">
      <c r="A65" t="s">
        <v>50</v>
      </c>
      <c s="34" t="s">
        <v>140</v>
      </c>
      <c s="34" t="s">
        <v>1325</v>
      </c>
      <c s="35" t="s">
        <v>5</v>
      </c>
      <c s="6" t="s">
        <v>1326</v>
      </c>
      <c s="36" t="s">
        <v>1327</v>
      </c>
      <c s="37">
        <v>6</v>
      </c>
      <c s="36">
        <v>0</v>
      </c>
      <c s="36">
        <f>ROUND(G65*H65,6)</f>
      </c>
      <c r="L65" s="38">
        <v>0</v>
      </c>
      <c s="32">
        <f>ROUND(ROUND(L65,2)*ROUND(G65,3),2)</f>
      </c>
      <c s="36" t="s">
        <v>294</v>
      </c>
      <c>
        <f>(M65*21)/100</f>
      </c>
      <c t="s">
        <v>28</v>
      </c>
    </row>
    <row r="66" spans="1:5" ht="25.5">
      <c r="A66" s="35" t="s">
        <v>56</v>
      </c>
      <c r="E66" s="39" t="s">
        <v>1326</v>
      </c>
    </row>
    <row r="67" spans="1:5" ht="12.75">
      <c r="A67" s="35" t="s">
        <v>57</v>
      </c>
      <c r="E67" s="40" t="s">
        <v>241</v>
      </c>
    </row>
    <row r="68" spans="1:5" ht="12.75">
      <c r="A68" t="s">
        <v>59</v>
      </c>
      <c r="E68" s="39" t="s">
        <v>5</v>
      </c>
    </row>
    <row r="69" spans="1:16" ht="12.75">
      <c r="A69" t="s">
        <v>50</v>
      </c>
      <c s="34" t="s">
        <v>143</v>
      </c>
      <c s="34" t="s">
        <v>1328</v>
      </c>
      <c s="35" t="s">
        <v>5</v>
      </c>
      <c s="6" t="s">
        <v>1329</v>
      </c>
      <c s="36" t="s">
        <v>110</v>
      </c>
      <c s="37">
        <v>3</v>
      </c>
      <c s="36">
        <v>0</v>
      </c>
      <c s="36">
        <f>ROUND(G69*H69,6)</f>
      </c>
      <c r="L69" s="38">
        <v>0</v>
      </c>
      <c s="32">
        <f>ROUND(ROUND(L69,2)*ROUND(G69,3),2)</f>
      </c>
      <c s="36" t="s">
        <v>55</v>
      </c>
      <c>
        <f>(M69*21)/100</f>
      </c>
      <c t="s">
        <v>28</v>
      </c>
    </row>
    <row r="70" spans="1:5" ht="12.75">
      <c r="A70" s="35" t="s">
        <v>56</v>
      </c>
      <c r="E70" s="39" t="s">
        <v>1329</v>
      </c>
    </row>
    <row r="71" spans="1:5" ht="12.75">
      <c r="A71" s="35" t="s">
        <v>57</v>
      </c>
      <c r="E71" s="40" t="s">
        <v>248</v>
      </c>
    </row>
    <row r="72" spans="1:5" ht="140.25">
      <c r="A72" t="s">
        <v>59</v>
      </c>
      <c r="E72" s="39" t="s">
        <v>1330</v>
      </c>
    </row>
    <row r="73" spans="1:16" ht="12.75">
      <c r="A73" t="s">
        <v>50</v>
      </c>
      <c s="34" t="s">
        <v>146</v>
      </c>
      <c s="34" t="s">
        <v>1331</v>
      </c>
      <c s="35" t="s">
        <v>5</v>
      </c>
      <c s="6" t="s">
        <v>1332</v>
      </c>
      <c s="36" t="s">
        <v>110</v>
      </c>
      <c s="37">
        <v>1</v>
      </c>
      <c s="36">
        <v>0</v>
      </c>
      <c s="36">
        <f>ROUND(G73*H73,6)</f>
      </c>
      <c r="L73" s="38">
        <v>0</v>
      </c>
      <c s="32">
        <f>ROUND(ROUND(L73,2)*ROUND(G73,3),2)</f>
      </c>
      <c s="36" t="s">
        <v>55</v>
      </c>
      <c>
        <f>(M73*21)/100</f>
      </c>
      <c t="s">
        <v>28</v>
      </c>
    </row>
    <row r="74" spans="1:5" ht="12.75">
      <c r="A74" s="35" t="s">
        <v>56</v>
      </c>
      <c r="E74" s="39" t="s">
        <v>1332</v>
      </c>
    </row>
    <row r="75" spans="1:5" ht="12.75">
      <c r="A75" s="35" t="s">
        <v>57</v>
      </c>
      <c r="E75" s="40" t="s">
        <v>58</v>
      </c>
    </row>
    <row r="76" spans="1:5" ht="63.75">
      <c r="A76" t="s">
        <v>59</v>
      </c>
      <c r="E76" s="39" t="s">
        <v>1333</v>
      </c>
    </row>
    <row r="77" spans="1:16" ht="25.5">
      <c r="A77" t="s">
        <v>50</v>
      </c>
      <c s="34" t="s">
        <v>150</v>
      </c>
      <c s="34" t="s">
        <v>1334</v>
      </c>
      <c s="35" t="s">
        <v>5</v>
      </c>
      <c s="6" t="s">
        <v>316</v>
      </c>
      <c s="36" t="s">
        <v>110</v>
      </c>
      <c s="37">
        <v>1</v>
      </c>
      <c s="36">
        <v>0</v>
      </c>
      <c s="36">
        <f>ROUND(G77*H77,6)</f>
      </c>
      <c r="L77" s="38">
        <v>0</v>
      </c>
      <c s="32">
        <f>ROUND(ROUND(L77,2)*ROUND(G77,3),2)</f>
      </c>
      <c s="36" t="s">
        <v>55</v>
      </c>
      <c>
        <f>(M77*21)/100</f>
      </c>
      <c t="s">
        <v>28</v>
      </c>
    </row>
    <row r="78" spans="1:5" ht="25.5">
      <c r="A78" s="35" t="s">
        <v>56</v>
      </c>
      <c r="E78" s="39" t="s">
        <v>316</v>
      </c>
    </row>
    <row r="79" spans="1:5" ht="12.75">
      <c r="A79" s="35" t="s">
        <v>57</v>
      </c>
      <c r="E79" s="40" t="s">
        <v>58</v>
      </c>
    </row>
    <row r="80" spans="1:5" ht="63.75">
      <c r="A80" t="s">
        <v>59</v>
      </c>
      <c r="E80" s="39" t="s">
        <v>317</v>
      </c>
    </row>
    <row r="81" spans="1:13" ht="12.75">
      <c r="A81" t="s">
        <v>47</v>
      </c>
      <c r="C81" s="31" t="s">
        <v>231</v>
      </c>
      <c r="E81" s="33" t="s">
        <v>1335</v>
      </c>
      <c r="J81" s="32">
        <f>0</f>
      </c>
      <c s="32">
        <f>0</f>
      </c>
      <c s="32">
        <f>0+L82+L86+L90+L94+L98+L102+L106+L110+L114+L118+L122+L126+L130+L134</f>
      </c>
      <c s="32">
        <f>0+M82+M86+M90+M94+M98+M102+M106+M110+M114+M118+M122+M126+M130+M134</f>
      </c>
    </row>
    <row r="82" spans="1:16" ht="25.5">
      <c r="A82" t="s">
        <v>50</v>
      </c>
      <c s="34" t="s">
        <v>154</v>
      </c>
      <c s="34" t="s">
        <v>1336</v>
      </c>
      <c s="35" t="s">
        <v>5</v>
      </c>
      <c s="6" t="s">
        <v>1337</v>
      </c>
      <c s="36" t="s">
        <v>110</v>
      </c>
      <c s="37">
        <v>6</v>
      </c>
      <c s="36">
        <v>0</v>
      </c>
      <c s="36">
        <f>ROUND(G82*H82,6)</f>
      </c>
      <c r="L82" s="38">
        <v>0</v>
      </c>
      <c s="32">
        <f>ROUND(ROUND(L82,2)*ROUND(G82,3),2)</f>
      </c>
      <c s="36" t="s">
        <v>55</v>
      </c>
      <c>
        <f>(M82*21)/100</f>
      </c>
      <c t="s">
        <v>28</v>
      </c>
    </row>
    <row r="83" spans="1:5" ht="25.5">
      <c r="A83" s="35" t="s">
        <v>56</v>
      </c>
      <c r="E83" s="39" t="s">
        <v>1337</v>
      </c>
    </row>
    <row r="84" spans="1:5" ht="12.75">
      <c r="A84" s="35" t="s">
        <v>57</v>
      </c>
      <c r="E84" s="40" t="s">
        <v>241</v>
      </c>
    </row>
    <row r="85" spans="1:5" ht="255">
      <c r="A85" t="s">
        <v>59</v>
      </c>
      <c r="E85" s="39" t="s">
        <v>1338</v>
      </c>
    </row>
    <row r="86" spans="1:16" ht="25.5">
      <c r="A86" t="s">
        <v>50</v>
      </c>
      <c s="34" t="s">
        <v>157</v>
      </c>
      <c s="34" t="s">
        <v>1339</v>
      </c>
      <c s="35" t="s">
        <v>5</v>
      </c>
      <c s="6" t="s">
        <v>1340</v>
      </c>
      <c s="36" t="s">
        <v>110</v>
      </c>
      <c s="37">
        <v>1</v>
      </c>
      <c s="36">
        <v>0</v>
      </c>
      <c s="36">
        <f>ROUND(G86*H86,6)</f>
      </c>
      <c r="L86" s="38">
        <v>0</v>
      </c>
      <c s="32">
        <f>ROUND(ROUND(L86,2)*ROUND(G86,3),2)</f>
      </c>
      <c s="36" t="s">
        <v>55</v>
      </c>
      <c>
        <f>(M86*21)/100</f>
      </c>
      <c t="s">
        <v>28</v>
      </c>
    </row>
    <row r="87" spans="1:5" ht="25.5">
      <c r="A87" s="35" t="s">
        <v>56</v>
      </c>
      <c r="E87" s="39" t="s">
        <v>1340</v>
      </c>
    </row>
    <row r="88" spans="1:5" ht="12.75">
      <c r="A88" s="35" t="s">
        <v>57</v>
      </c>
      <c r="E88" s="40" t="s">
        <v>58</v>
      </c>
    </row>
    <row r="89" spans="1:5" ht="255">
      <c r="A89" t="s">
        <v>59</v>
      </c>
      <c r="E89" s="39" t="s">
        <v>1341</v>
      </c>
    </row>
    <row r="90" spans="1:16" ht="25.5">
      <c r="A90" t="s">
        <v>50</v>
      </c>
      <c s="34" t="s">
        <v>160</v>
      </c>
      <c s="34" t="s">
        <v>1342</v>
      </c>
      <c s="35" t="s">
        <v>5</v>
      </c>
      <c s="6" t="s">
        <v>1343</v>
      </c>
      <c s="36" t="s">
        <v>110</v>
      </c>
      <c s="37">
        <v>1</v>
      </c>
      <c s="36">
        <v>0</v>
      </c>
      <c s="36">
        <f>ROUND(G90*H90,6)</f>
      </c>
      <c r="L90" s="38">
        <v>0</v>
      </c>
      <c s="32">
        <f>ROUND(ROUND(L90,2)*ROUND(G90,3),2)</f>
      </c>
      <c s="36" t="s">
        <v>55</v>
      </c>
      <c>
        <f>(M90*21)/100</f>
      </c>
      <c t="s">
        <v>28</v>
      </c>
    </row>
    <row r="91" spans="1:5" ht="25.5">
      <c r="A91" s="35" t="s">
        <v>56</v>
      </c>
      <c r="E91" s="39" t="s">
        <v>1343</v>
      </c>
    </row>
    <row r="92" spans="1:5" ht="12.75">
      <c r="A92" s="35" t="s">
        <v>57</v>
      </c>
      <c r="E92" s="40" t="s">
        <v>58</v>
      </c>
    </row>
    <row r="93" spans="1:5" ht="255">
      <c r="A93" t="s">
        <v>59</v>
      </c>
      <c r="E93" s="39" t="s">
        <v>1344</v>
      </c>
    </row>
    <row r="94" spans="1:16" ht="25.5">
      <c r="A94" t="s">
        <v>50</v>
      </c>
      <c s="34" t="s">
        <v>163</v>
      </c>
      <c s="34" t="s">
        <v>1345</v>
      </c>
      <c s="35" t="s">
        <v>5</v>
      </c>
      <c s="6" t="s">
        <v>1346</v>
      </c>
      <c s="36" t="s">
        <v>110</v>
      </c>
      <c s="37">
        <v>4</v>
      </c>
      <c s="36">
        <v>0</v>
      </c>
      <c s="36">
        <f>ROUND(G94*H94,6)</f>
      </c>
      <c r="L94" s="38">
        <v>0</v>
      </c>
      <c s="32">
        <f>ROUND(ROUND(L94,2)*ROUND(G94,3),2)</f>
      </c>
      <c s="36" t="s">
        <v>55</v>
      </c>
      <c>
        <f>(M94*21)/100</f>
      </c>
      <c t="s">
        <v>28</v>
      </c>
    </row>
    <row r="95" spans="1:5" ht="25.5">
      <c r="A95" s="35" t="s">
        <v>56</v>
      </c>
      <c r="E95" s="39" t="s">
        <v>1346</v>
      </c>
    </row>
    <row r="96" spans="1:5" ht="12.75">
      <c r="A96" s="35" t="s">
        <v>57</v>
      </c>
      <c r="E96" s="40" t="s">
        <v>209</v>
      </c>
    </row>
    <row r="97" spans="1:5" ht="293.25">
      <c r="A97" t="s">
        <v>59</v>
      </c>
      <c r="E97" s="39" t="s">
        <v>1347</v>
      </c>
    </row>
    <row r="98" spans="1:16" ht="25.5">
      <c r="A98" t="s">
        <v>50</v>
      </c>
      <c s="34" t="s">
        <v>170</v>
      </c>
      <c s="34" t="s">
        <v>1348</v>
      </c>
      <c s="35" t="s">
        <v>5</v>
      </c>
      <c s="6" t="s">
        <v>1349</v>
      </c>
      <c s="36" t="s">
        <v>110</v>
      </c>
      <c s="37">
        <v>3</v>
      </c>
      <c s="36">
        <v>0</v>
      </c>
      <c s="36">
        <f>ROUND(G98*H98,6)</f>
      </c>
      <c r="L98" s="38">
        <v>0</v>
      </c>
      <c s="32">
        <f>ROUND(ROUND(L98,2)*ROUND(G98,3),2)</f>
      </c>
      <c s="36" t="s">
        <v>55</v>
      </c>
      <c>
        <f>(M98*21)/100</f>
      </c>
      <c t="s">
        <v>28</v>
      </c>
    </row>
    <row r="99" spans="1:5" ht="25.5">
      <c r="A99" s="35" t="s">
        <v>56</v>
      </c>
      <c r="E99" s="39" t="s">
        <v>1349</v>
      </c>
    </row>
    <row r="100" spans="1:5" ht="12.75">
      <c r="A100" s="35" t="s">
        <v>57</v>
      </c>
      <c r="E100" s="40" t="s">
        <v>248</v>
      </c>
    </row>
    <row r="101" spans="1:5" ht="255">
      <c r="A101" t="s">
        <v>59</v>
      </c>
      <c r="E101" s="39" t="s">
        <v>1350</v>
      </c>
    </row>
    <row r="102" spans="1:16" ht="25.5">
      <c r="A102" t="s">
        <v>50</v>
      </c>
      <c s="34" t="s">
        <v>51</v>
      </c>
      <c s="34" t="s">
        <v>1351</v>
      </c>
      <c s="35" t="s">
        <v>5</v>
      </c>
      <c s="6" t="s">
        <v>1352</v>
      </c>
      <c s="36" t="s">
        <v>110</v>
      </c>
      <c s="37">
        <v>4</v>
      </c>
      <c s="36">
        <v>0</v>
      </c>
      <c s="36">
        <f>ROUND(G102*H102,6)</f>
      </c>
      <c r="L102" s="38">
        <v>0</v>
      </c>
      <c s="32">
        <f>ROUND(ROUND(L102,2)*ROUND(G102,3),2)</f>
      </c>
      <c s="36" t="s">
        <v>55</v>
      </c>
      <c>
        <f>(M102*21)/100</f>
      </c>
      <c t="s">
        <v>28</v>
      </c>
    </row>
    <row r="103" spans="1:5" ht="25.5">
      <c r="A103" s="35" t="s">
        <v>56</v>
      </c>
      <c r="E103" s="39" t="s">
        <v>1352</v>
      </c>
    </row>
    <row r="104" spans="1:5" ht="12.75">
      <c r="A104" s="35" t="s">
        <v>57</v>
      </c>
      <c r="E104" s="40" t="s">
        <v>209</v>
      </c>
    </row>
    <row r="105" spans="1:5" ht="408">
      <c r="A105" t="s">
        <v>59</v>
      </c>
      <c r="E105" s="39" t="s">
        <v>1353</v>
      </c>
    </row>
    <row r="106" spans="1:16" ht="25.5">
      <c r="A106" t="s">
        <v>50</v>
      </c>
      <c s="34" t="s">
        <v>255</v>
      </c>
      <c s="34" t="s">
        <v>1354</v>
      </c>
      <c s="35" t="s">
        <v>5</v>
      </c>
      <c s="6" t="s">
        <v>1355</v>
      </c>
      <c s="36" t="s">
        <v>110</v>
      </c>
      <c s="37">
        <v>20</v>
      </c>
      <c s="36">
        <v>0</v>
      </c>
      <c s="36">
        <f>ROUND(G106*H106,6)</f>
      </c>
      <c r="L106" s="38">
        <v>0</v>
      </c>
      <c s="32">
        <f>ROUND(ROUND(L106,2)*ROUND(G106,3),2)</f>
      </c>
      <c s="36" t="s">
        <v>55</v>
      </c>
      <c>
        <f>(M106*21)/100</f>
      </c>
      <c t="s">
        <v>28</v>
      </c>
    </row>
    <row r="107" spans="1:5" ht="25.5">
      <c r="A107" s="35" t="s">
        <v>56</v>
      </c>
      <c r="E107" s="39" t="s">
        <v>1355</v>
      </c>
    </row>
    <row r="108" spans="1:5" ht="12.75">
      <c r="A108" s="35" t="s">
        <v>57</v>
      </c>
      <c r="E108" s="40" t="s">
        <v>103</v>
      </c>
    </row>
    <row r="109" spans="1:5" ht="255">
      <c r="A109" t="s">
        <v>59</v>
      </c>
      <c r="E109" s="39" t="s">
        <v>1356</v>
      </c>
    </row>
    <row r="110" spans="1:16" ht="25.5">
      <c r="A110" t="s">
        <v>50</v>
      </c>
      <c s="34" t="s">
        <v>260</v>
      </c>
      <c s="34" t="s">
        <v>1357</v>
      </c>
      <c s="35" t="s">
        <v>5</v>
      </c>
      <c s="6" t="s">
        <v>1358</v>
      </c>
      <c s="36" t="s">
        <v>110</v>
      </c>
      <c s="37">
        <v>2</v>
      </c>
      <c s="36">
        <v>0</v>
      </c>
      <c s="36">
        <f>ROUND(G110*H110,6)</f>
      </c>
      <c r="L110" s="38">
        <v>0</v>
      </c>
      <c s="32">
        <f>ROUND(ROUND(L110,2)*ROUND(G110,3),2)</f>
      </c>
      <c s="36" t="s">
        <v>55</v>
      </c>
      <c>
        <f>(M110*21)/100</f>
      </c>
      <c t="s">
        <v>28</v>
      </c>
    </row>
    <row r="111" spans="1:5" ht="38.25">
      <c r="A111" s="35" t="s">
        <v>56</v>
      </c>
      <c r="E111" s="39" t="s">
        <v>1359</v>
      </c>
    </row>
    <row r="112" spans="1:5" ht="12.75">
      <c r="A112" s="35" t="s">
        <v>57</v>
      </c>
      <c r="E112" s="40" t="s">
        <v>415</v>
      </c>
    </row>
    <row r="113" spans="1:5" ht="140.25">
      <c r="A113" t="s">
        <v>59</v>
      </c>
      <c r="E113" s="39" t="s">
        <v>1360</v>
      </c>
    </row>
    <row r="114" spans="1:16" ht="25.5">
      <c r="A114" t="s">
        <v>50</v>
      </c>
      <c s="34" t="s">
        <v>264</v>
      </c>
      <c s="34" t="s">
        <v>1361</v>
      </c>
      <c s="35" t="s">
        <v>5</v>
      </c>
      <c s="6" t="s">
        <v>1362</v>
      </c>
      <c s="36" t="s">
        <v>110</v>
      </c>
      <c s="37">
        <v>1</v>
      </c>
      <c s="36">
        <v>0</v>
      </c>
      <c s="36">
        <f>ROUND(G114*H114,6)</f>
      </c>
      <c r="L114" s="38">
        <v>0</v>
      </c>
      <c s="32">
        <f>ROUND(ROUND(L114,2)*ROUND(G114,3),2)</f>
      </c>
      <c s="36" t="s">
        <v>55</v>
      </c>
      <c>
        <f>(M114*21)/100</f>
      </c>
      <c t="s">
        <v>28</v>
      </c>
    </row>
    <row r="115" spans="1:5" ht="25.5">
      <c r="A115" s="35" t="s">
        <v>56</v>
      </c>
      <c r="E115" s="39" t="s">
        <v>1362</v>
      </c>
    </row>
    <row r="116" spans="1:5" ht="12.75">
      <c r="A116" s="35" t="s">
        <v>57</v>
      </c>
      <c r="E116" s="40" t="s">
        <v>58</v>
      </c>
    </row>
    <row r="117" spans="1:5" ht="63.75">
      <c r="A117" t="s">
        <v>59</v>
      </c>
      <c r="E117" s="39" t="s">
        <v>1363</v>
      </c>
    </row>
    <row r="118" spans="1:16" ht="12.75">
      <c r="A118" t="s">
        <v>50</v>
      </c>
      <c s="34" t="s">
        <v>270</v>
      </c>
      <c s="34" t="s">
        <v>1364</v>
      </c>
      <c s="35" t="s">
        <v>5</v>
      </c>
      <c s="6" t="s">
        <v>1365</v>
      </c>
      <c s="36" t="s">
        <v>110</v>
      </c>
      <c s="37">
        <v>1</v>
      </c>
      <c s="36">
        <v>0</v>
      </c>
      <c s="36">
        <f>ROUND(G118*H118,6)</f>
      </c>
      <c r="L118" s="38">
        <v>0</v>
      </c>
      <c s="32">
        <f>ROUND(ROUND(L118,2)*ROUND(G118,3),2)</f>
      </c>
      <c s="36" t="s">
        <v>55</v>
      </c>
      <c>
        <f>(M118*21)/100</f>
      </c>
      <c t="s">
        <v>28</v>
      </c>
    </row>
    <row r="119" spans="1:5" ht="12.75">
      <c r="A119" s="35" t="s">
        <v>56</v>
      </c>
      <c r="E119" s="39" t="s">
        <v>1365</v>
      </c>
    </row>
    <row r="120" spans="1:5" ht="12.75">
      <c r="A120" s="35" t="s">
        <v>57</v>
      </c>
      <c r="E120" s="40" t="s">
        <v>58</v>
      </c>
    </row>
    <row r="121" spans="1:5" ht="63.75">
      <c r="A121" t="s">
        <v>59</v>
      </c>
      <c r="E121" s="39" t="s">
        <v>674</v>
      </c>
    </row>
    <row r="122" spans="1:16" ht="12.75">
      <c r="A122" t="s">
        <v>50</v>
      </c>
      <c s="34" t="s">
        <v>275</v>
      </c>
      <c s="34" t="s">
        <v>1366</v>
      </c>
      <c s="35" t="s">
        <v>5</v>
      </c>
      <c s="6" t="s">
        <v>1367</v>
      </c>
      <c s="36" t="s">
        <v>267</v>
      </c>
      <c s="37">
        <v>1500</v>
      </c>
      <c s="36">
        <v>0</v>
      </c>
      <c s="36">
        <f>ROUND(G122*H122,6)</f>
      </c>
      <c r="L122" s="38">
        <v>0</v>
      </c>
      <c s="32">
        <f>ROUND(ROUND(L122,2)*ROUND(G122,3),2)</f>
      </c>
      <c s="36" t="s">
        <v>55</v>
      </c>
      <c>
        <f>(M122*21)/100</f>
      </c>
      <c t="s">
        <v>28</v>
      </c>
    </row>
    <row r="123" spans="1:5" ht="12.75">
      <c r="A123" s="35" t="s">
        <v>56</v>
      </c>
      <c r="E123" s="39" t="s">
        <v>1367</v>
      </c>
    </row>
    <row r="124" spans="1:5" ht="12.75">
      <c r="A124" s="35" t="s">
        <v>57</v>
      </c>
      <c r="E124" s="40" t="s">
        <v>1368</v>
      </c>
    </row>
    <row r="125" spans="1:5" ht="63.75">
      <c r="A125" t="s">
        <v>59</v>
      </c>
      <c r="E125" s="39" t="s">
        <v>1369</v>
      </c>
    </row>
    <row r="126" spans="1:16" ht="12.75">
      <c r="A126" t="s">
        <v>50</v>
      </c>
      <c s="34" t="s">
        <v>279</v>
      </c>
      <c s="34" t="s">
        <v>1370</v>
      </c>
      <c s="35" t="s">
        <v>5</v>
      </c>
      <c s="6" t="s">
        <v>1371</v>
      </c>
      <c s="36" t="s">
        <v>267</v>
      </c>
      <c s="37">
        <v>1363</v>
      </c>
      <c s="36">
        <v>0</v>
      </c>
      <c s="36">
        <f>ROUND(G126*H126,6)</f>
      </c>
      <c r="L126" s="38">
        <v>0</v>
      </c>
      <c s="32">
        <f>ROUND(ROUND(L126,2)*ROUND(G126,3),2)</f>
      </c>
      <c s="36" t="s">
        <v>55</v>
      </c>
      <c>
        <f>(M126*21)/100</f>
      </c>
      <c t="s">
        <v>28</v>
      </c>
    </row>
    <row r="127" spans="1:5" ht="12.75">
      <c r="A127" s="35" t="s">
        <v>56</v>
      </c>
      <c r="E127" s="39" t="s">
        <v>1371</v>
      </c>
    </row>
    <row r="128" spans="1:5" ht="12.75">
      <c r="A128" s="35" t="s">
        <v>57</v>
      </c>
      <c r="E128" s="40" t="s">
        <v>1372</v>
      </c>
    </row>
    <row r="129" spans="1:5" ht="63.75">
      <c r="A129" t="s">
        <v>59</v>
      </c>
      <c r="E129" s="39" t="s">
        <v>674</v>
      </c>
    </row>
    <row r="130" spans="1:16" ht="12.75">
      <c r="A130" t="s">
        <v>50</v>
      </c>
      <c s="34" t="s">
        <v>284</v>
      </c>
      <c s="34" t="s">
        <v>1373</v>
      </c>
      <c s="35" t="s">
        <v>5</v>
      </c>
      <c s="6" t="s">
        <v>496</v>
      </c>
      <c s="36" t="s">
        <v>267</v>
      </c>
      <c s="37">
        <v>1500</v>
      </c>
      <c s="36">
        <v>0</v>
      </c>
      <c s="36">
        <f>ROUND(G130*H130,6)</f>
      </c>
      <c r="L130" s="38">
        <v>0</v>
      </c>
      <c s="32">
        <f>ROUND(ROUND(L130,2)*ROUND(G130,3),2)</f>
      </c>
      <c s="36" t="s">
        <v>55</v>
      </c>
      <c>
        <f>(M130*21)/100</f>
      </c>
      <c t="s">
        <v>28</v>
      </c>
    </row>
    <row r="131" spans="1:5" ht="12.75">
      <c r="A131" s="35" t="s">
        <v>56</v>
      </c>
      <c r="E131" s="39" t="s">
        <v>496</v>
      </c>
    </row>
    <row r="132" spans="1:5" ht="12.75">
      <c r="A132" s="35" t="s">
        <v>57</v>
      </c>
      <c r="E132" s="40" t="s">
        <v>1368</v>
      </c>
    </row>
    <row r="133" spans="1:5" ht="63.75">
      <c r="A133" t="s">
        <v>59</v>
      </c>
      <c r="E133" s="39" t="s">
        <v>1374</v>
      </c>
    </row>
    <row r="134" spans="1:16" ht="25.5">
      <c r="A134" t="s">
        <v>50</v>
      </c>
      <c s="34" t="s">
        <v>287</v>
      </c>
      <c s="34" t="s">
        <v>1375</v>
      </c>
      <c s="35" t="s">
        <v>5</v>
      </c>
      <c s="6" t="s">
        <v>1376</v>
      </c>
      <c s="36" t="s">
        <v>110</v>
      </c>
      <c s="37">
        <v>40</v>
      </c>
      <c s="36">
        <v>0</v>
      </c>
      <c s="36">
        <f>ROUND(G134*H134,6)</f>
      </c>
      <c r="L134" s="38">
        <v>0</v>
      </c>
      <c s="32">
        <f>ROUND(ROUND(L134,2)*ROUND(G134,3),2)</f>
      </c>
      <c s="36" t="s">
        <v>55</v>
      </c>
      <c>
        <f>(M134*21)/100</f>
      </c>
      <c t="s">
        <v>28</v>
      </c>
    </row>
    <row r="135" spans="1:5" ht="25.5">
      <c r="A135" s="35" t="s">
        <v>56</v>
      </c>
      <c r="E135" s="39" t="s">
        <v>1376</v>
      </c>
    </row>
    <row r="136" spans="1:5" ht="12.75">
      <c r="A136" s="35" t="s">
        <v>57</v>
      </c>
      <c r="E136" s="40" t="s">
        <v>166</v>
      </c>
    </row>
    <row r="137" spans="1:5" ht="140.25">
      <c r="A137" t="s">
        <v>59</v>
      </c>
      <c r="E137" s="39" t="s">
        <v>1377</v>
      </c>
    </row>
    <row r="138" spans="1:13" ht="12.75">
      <c r="A138" t="s">
        <v>47</v>
      </c>
      <c r="C138" s="31" t="s">
        <v>168</v>
      </c>
      <c r="E138" s="33" t="s">
        <v>169</v>
      </c>
      <c r="J138" s="32">
        <f>0</f>
      </c>
      <c s="32">
        <f>0</f>
      </c>
      <c s="32">
        <f>0+L139+L143+L147+L151+L155+L159+L163+L167+L171+L175+L179+L183+L187+L191</f>
      </c>
      <c s="32">
        <f>0+M139+M143+M147+M151+M155+M159+M163+M167+M171+M175+M179+M183+M187+M191</f>
      </c>
    </row>
    <row r="139" spans="1:16" ht="25.5">
      <c r="A139" t="s">
        <v>50</v>
      </c>
      <c s="34" t="s">
        <v>291</v>
      </c>
      <c s="34" t="s">
        <v>1378</v>
      </c>
      <c s="35" t="s">
        <v>5</v>
      </c>
      <c s="6" t="s">
        <v>300</v>
      </c>
      <c s="36" t="s">
        <v>110</v>
      </c>
      <c s="37">
        <v>1</v>
      </c>
      <c s="36">
        <v>0</v>
      </c>
      <c s="36">
        <f>ROUND(G139*H139,6)</f>
      </c>
      <c r="L139" s="38">
        <v>0</v>
      </c>
      <c s="32">
        <f>ROUND(ROUND(L139,2)*ROUND(G139,3),2)</f>
      </c>
      <c s="36" t="s">
        <v>55</v>
      </c>
      <c>
        <f>(M139*21)/100</f>
      </c>
      <c t="s">
        <v>28</v>
      </c>
    </row>
    <row r="140" spans="1:5" ht="25.5">
      <c r="A140" s="35" t="s">
        <v>56</v>
      </c>
      <c r="E140" s="39" t="s">
        <v>300</v>
      </c>
    </row>
    <row r="141" spans="1:5" ht="12.75">
      <c r="A141" s="35" t="s">
        <v>57</v>
      </c>
      <c r="E141" s="40" t="s">
        <v>58</v>
      </c>
    </row>
    <row r="142" spans="1:5" ht="408">
      <c r="A142" t="s">
        <v>59</v>
      </c>
      <c r="E142" s="39" t="s">
        <v>301</v>
      </c>
    </row>
    <row r="143" spans="1:16" ht="25.5">
      <c r="A143" t="s">
        <v>50</v>
      </c>
      <c s="34" t="s">
        <v>295</v>
      </c>
      <c s="34" t="s">
        <v>1379</v>
      </c>
      <c s="35" t="s">
        <v>5</v>
      </c>
      <c s="6" t="s">
        <v>304</v>
      </c>
      <c s="36" t="s">
        <v>110</v>
      </c>
      <c s="37">
        <v>1</v>
      </c>
      <c s="36">
        <v>0</v>
      </c>
      <c s="36">
        <f>ROUND(G143*H143,6)</f>
      </c>
      <c r="L143" s="38">
        <v>0</v>
      </c>
      <c s="32">
        <f>ROUND(ROUND(L143,2)*ROUND(G143,3),2)</f>
      </c>
      <c s="36" t="s">
        <v>55</v>
      </c>
      <c>
        <f>(M143*21)/100</f>
      </c>
      <c t="s">
        <v>28</v>
      </c>
    </row>
    <row r="144" spans="1:5" ht="25.5">
      <c r="A144" s="35" t="s">
        <v>56</v>
      </c>
      <c r="E144" s="39" t="s">
        <v>304</v>
      </c>
    </row>
    <row r="145" spans="1:5" ht="12.75">
      <c r="A145" s="35" t="s">
        <v>57</v>
      </c>
      <c r="E145" s="40" t="s">
        <v>58</v>
      </c>
    </row>
    <row r="146" spans="1:5" ht="409.5">
      <c r="A146" t="s">
        <v>59</v>
      </c>
      <c r="E146" s="39" t="s">
        <v>305</v>
      </c>
    </row>
    <row r="147" spans="1:16" ht="25.5">
      <c r="A147" t="s">
        <v>50</v>
      </c>
      <c s="34" t="s">
        <v>298</v>
      </c>
      <c s="34" t="s">
        <v>1380</v>
      </c>
      <c s="35" t="s">
        <v>5</v>
      </c>
      <c s="6" t="s">
        <v>189</v>
      </c>
      <c s="36" t="s">
        <v>101</v>
      </c>
      <c s="37">
        <v>24</v>
      </c>
      <c s="36">
        <v>0</v>
      </c>
      <c s="36">
        <f>ROUND(G147*H147,6)</f>
      </c>
      <c r="L147" s="38">
        <v>0</v>
      </c>
      <c s="32">
        <f>ROUND(ROUND(L147,2)*ROUND(G147,3),2)</f>
      </c>
      <c s="36" t="s">
        <v>55</v>
      </c>
      <c>
        <f>(M147*21)/100</f>
      </c>
      <c t="s">
        <v>28</v>
      </c>
    </row>
    <row r="148" spans="1:5" ht="25.5">
      <c r="A148" s="35" t="s">
        <v>56</v>
      </c>
      <c r="E148" s="39" t="s">
        <v>189</v>
      </c>
    </row>
    <row r="149" spans="1:5" ht="12.75">
      <c r="A149" s="35" t="s">
        <v>57</v>
      </c>
      <c r="E149" s="40" t="s">
        <v>190</v>
      </c>
    </row>
    <row r="150" spans="1:5" ht="102">
      <c r="A150" t="s">
        <v>59</v>
      </c>
      <c r="E150" s="39" t="s">
        <v>191</v>
      </c>
    </row>
    <row r="151" spans="1:16" ht="25.5">
      <c r="A151" t="s">
        <v>50</v>
      </c>
      <c s="34" t="s">
        <v>302</v>
      </c>
      <c s="34" t="s">
        <v>1381</v>
      </c>
      <c s="35" t="s">
        <v>5</v>
      </c>
      <c s="6" t="s">
        <v>1382</v>
      </c>
      <c s="36" t="s">
        <v>101</v>
      </c>
      <c s="37">
        <v>24</v>
      </c>
      <c s="36">
        <v>0</v>
      </c>
      <c s="36">
        <f>ROUND(G151*H151,6)</f>
      </c>
      <c r="L151" s="38">
        <v>0</v>
      </c>
      <c s="32">
        <f>ROUND(ROUND(L151,2)*ROUND(G151,3),2)</f>
      </c>
      <c s="36" t="s">
        <v>55</v>
      </c>
      <c>
        <f>(M151*21)/100</f>
      </c>
      <c t="s">
        <v>28</v>
      </c>
    </row>
    <row r="152" spans="1:5" ht="25.5">
      <c r="A152" s="35" t="s">
        <v>56</v>
      </c>
      <c r="E152" s="39" t="s">
        <v>1382</v>
      </c>
    </row>
    <row r="153" spans="1:5" ht="12.75">
      <c r="A153" s="35" t="s">
        <v>57</v>
      </c>
      <c r="E153" s="40" t="s">
        <v>190</v>
      </c>
    </row>
    <row r="154" spans="1:5" ht="216.75">
      <c r="A154" t="s">
        <v>59</v>
      </c>
      <c r="E154" s="39" t="s">
        <v>309</v>
      </c>
    </row>
    <row r="155" spans="1:16" ht="25.5">
      <c r="A155" t="s">
        <v>50</v>
      </c>
      <c s="34" t="s">
        <v>306</v>
      </c>
      <c s="34" t="s">
        <v>1383</v>
      </c>
      <c s="35" t="s">
        <v>5</v>
      </c>
      <c s="6" t="s">
        <v>312</v>
      </c>
      <c s="36" t="s">
        <v>101</v>
      </c>
      <c s="37">
        <v>6</v>
      </c>
      <c s="36">
        <v>0</v>
      </c>
      <c s="36">
        <f>ROUND(G155*H155,6)</f>
      </c>
      <c r="L155" s="38">
        <v>0</v>
      </c>
      <c s="32">
        <f>ROUND(ROUND(L155,2)*ROUND(G155,3),2)</f>
      </c>
      <c s="36" t="s">
        <v>55</v>
      </c>
      <c>
        <f>(M155*21)/100</f>
      </c>
      <c t="s">
        <v>28</v>
      </c>
    </row>
    <row r="156" spans="1:5" ht="25.5">
      <c r="A156" s="35" t="s">
        <v>56</v>
      </c>
      <c r="E156" s="39" t="s">
        <v>312</v>
      </c>
    </row>
    <row r="157" spans="1:5" ht="12.75">
      <c r="A157" s="35" t="s">
        <v>57</v>
      </c>
      <c r="E157" s="40" t="s">
        <v>241</v>
      </c>
    </row>
    <row r="158" spans="1:5" ht="63.75">
      <c r="A158" t="s">
        <v>59</v>
      </c>
      <c r="E158" s="39" t="s">
        <v>1384</v>
      </c>
    </row>
    <row r="159" spans="1:16" ht="12.75">
      <c r="A159" t="s">
        <v>50</v>
      </c>
      <c s="34" t="s">
        <v>310</v>
      </c>
      <c s="34" t="s">
        <v>1385</v>
      </c>
      <c s="35" t="s">
        <v>5</v>
      </c>
      <c s="6" t="s">
        <v>320</v>
      </c>
      <c s="36" t="s">
        <v>321</v>
      </c>
      <c s="37">
        <v>8</v>
      </c>
      <c s="36">
        <v>0</v>
      </c>
      <c s="36">
        <f>ROUND(G159*H159,6)</f>
      </c>
      <c r="L159" s="38">
        <v>0</v>
      </c>
      <c s="32">
        <f>ROUND(ROUND(L159,2)*ROUND(G159,3),2)</f>
      </c>
      <c s="36" t="s">
        <v>55</v>
      </c>
      <c>
        <f>(M159*21)/100</f>
      </c>
      <c t="s">
        <v>28</v>
      </c>
    </row>
    <row r="160" spans="1:5" ht="12.75">
      <c r="A160" s="35" t="s">
        <v>56</v>
      </c>
      <c r="E160" s="39" t="s">
        <v>320</v>
      </c>
    </row>
    <row r="161" spans="1:5" ht="12.75">
      <c r="A161" s="35" t="s">
        <v>57</v>
      </c>
      <c r="E161" s="40" t="s">
        <v>322</v>
      </c>
    </row>
    <row r="162" spans="1:5" ht="140.25">
      <c r="A162" t="s">
        <v>59</v>
      </c>
      <c r="E162" s="39" t="s">
        <v>323</v>
      </c>
    </row>
    <row r="163" spans="1:16" ht="12.75">
      <c r="A163" t="s">
        <v>50</v>
      </c>
      <c s="34" t="s">
        <v>314</v>
      </c>
      <c s="34" t="s">
        <v>1386</v>
      </c>
      <c s="35" t="s">
        <v>5</v>
      </c>
      <c s="6" t="s">
        <v>326</v>
      </c>
      <c s="36" t="s">
        <v>321</v>
      </c>
      <c s="37">
        <v>6</v>
      </c>
      <c s="36">
        <v>0</v>
      </c>
      <c s="36">
        <f>ROUND(G163*H163,6)</f>
      </c>
      <c r="L163" s="38">
        <v>0</v>
      </c>
      <c s="32">
        <f>ROUND(ROUND(L163,2)*ROUND(G163,3),2)</f>
      </c>
      <c s="36" t="s">
        <v>55</v>
      </c>
      <c>
        <f>(M163*21)/100</f>
      </c>
      <c t="s">
        <v>28</v>
      </c>
    </row>
    <row r="164" spans="1:5" ht="12.75">
      <c r="A164" s="35" t="s">
        <v>56</v>
      </c>
      <c r="E164" s="39" t="s">
        <v>326</v>
      </c>
    </row>
    <row r="165" spans="1:5" ht="12.75">
      <c r="A165" s="35" t="s">
        <v>57</v>
      </c>
      <c r="E165" s="40" t="s">
        <v>241</v>
      </c>
    </row>
    <row r="166" spans="1:5" ht="216.75">
      <c r="A166" t="s">
        <v>59</v>
      </c>
      <c r="E166" s="39" t="s">
        <v>327</v>
      </c>
    </row>
    <row r="167" spans="1:16" ht="12.75">
      <c r="A167" t="s">
        <v>50</v>
      </c>
      <c s="34" t="s">
        <v>318</v>
      </c>
      <c s="34" t="s">
        <v>1387</v>
      </c>
      <c s="35" t="s">
        <v>5</v>
      </c>
      <c s="6" t="s">
        <v>330</v>
      </c>
      <c s="36" t="s">
        <v>110</v>
      </c>
      <c s="37">
        <v>1</v>
      </c>
      <c s="36">
        <v>0</v>
      </c>
      <c s="36">
        <f>ROUND(G167*H167,6)</f>
      </c>
      <c r="L167" s="38">
        <v>0</v>
      </c>
      <c s="32">
        <f>ROUND(ROUND(L167,2)*ROUND(G167,3),2)</f>
      </c>
      <c s="36" t="s">
        <v>55</v>
      </c>
      <c>
        <f>(M167*21)/100</f>
      </c>
      <c t="s">
        <v>28</v>
      </c>
    </row>
    <row r="168" spans="1:5" ht="12.75">
      <c r="A168" s="35" t="s">
        <v>56</v>
      </c>
      <c r="E168" s="39" t="s">
        <v>330</v>
      </c>
    </row>
    <row r="169" spans="1:5" ht="12.75">
      <c r="A169" s="35" t="s">
        <v>57</v>
      </c>
      <c r="E169" s="40" t="s">
        <v>58</v>
      </c>
    </row>
    <row r="170" spans="1:5" ht="63.75">
      <c r="A170" t="s">
        <v>59</v>
      </c>
      <c r="E170" s="39" t="s">
        <v>331</v>
      </c>
    </row>
    <row r="171" spans="1:16" ht="25.5">
      <c r="A171" t="s">
        <v>50</v>
      </c>
      <c s="34" t="s">
        <v>324</v>
      </c>
      <c s="34" t="s">
        <v>1388</v>
      </c>
      <c s="35" t="s">
        <v>5</v>
      </c>
      <c s="6" t="s">
        <v>334</v>
      </c>
      <c s="36" t="s">
        <v>110</v>
      </c>
      <c s="37">
        <v>1</v>
      </c>
      <c s="36">
        <v>0</v>
      </c>
      <c s="36">
        <f>ROUND(G171*H171,6)</f>
      </c>
      <c r="L171" s="38">
        <v>0</v>
      </c>
      <c s="32">
        <f>ROUND(ROUND(L171,2)*ROUND(G171,3),2)</f>
      </c>
      <c s="36" t="s">
        <v>55</v>
      </c>
      <c>
        <f>(M171*21)/100</f>
      </c>
      <c t="s">
        <v>28</v>
      </c>
    </row>
    <row r="172" spans="1:5" ht="25.5">
      <c r="A172" s="35" t="s">
        <v>56</v>
      </c>
      <c r="E172" s="39" t="s">
        <v>334</v>
      </c>
    </row>
    <row r="173" spans="1:5" ht="12.75">
      <c r="A173" s="35" t="s">
        <v>57</v>
      </c>
      <c r="E173" s="40" t="s">
        <v>58</v>
      </c>
    </row>
    <row r="174" spans="1:5" ht="293.25">
      <c r="A174" t="s">
        <v>59</v>
      </c>
      <c r="E174" s="39" t="s">
        <v>335</v>
      </c>
    </row>
    <row r="175" spans="1:16" ht="12.75">
      <c r="A175" t="s">
        <v>50</v>
      </c>
      <c s="34" t="s">
        <v>328</v>
      </c>
      <c s="34" t="s">
        <v>1389</v>
      </c>
      <c s="35" t="s">
        <v>5</v>
      </c>
      <c s="6" t="s">
        <v>338</v>
      </c>
      <c s="36" t="s">
        <v>321</v>
      </c>
      <c s="37">
        <v>7</v>
      </c>
      <c s="36">
        <v>0</v>
      </c>
      <c s="36">
        <f>ROUND(G175*H175,6)</f>
      </c>
      <c r="L175" s="38">
        <v>0</v>
      </c>
      <c s="32">
        <f>ROUND(ROUND(L175,2)*ROUND(G175,3),2)</f>
      </c>
      <c s="36" t="s">
        <v>55</v>
      </c>
      <c>
        <f>(M175*21)/100</f>
      </c>
      <c t="s">
        <v>28</v>
      </c>
    </row>
    <row r="176" spans="1:5" ht="12.75">
      <c r="A176" s="35" t="s">
        <v>56</v>
      </c>
      <c r="E176" s="39" t="s">
        <v>338</v>
      </c>
    </row>
    <row r="177" spans="1:5" ht="12.75">
      <c r="A177" s="35" t="s">
        <v>57</v>
      </c>
      <c r="E177" s="40" t="s">
        <v>216</v>
      </c>
    </row>
    <row r="178" spans="1:5" ht="12.75">
      <c r="A178" t="s">
        <v>59</v>
      </c>
      <c r="E178" s="39" t="s">
        <v>5</v>
      </c>
    </row>
    <row r="179" spans="1:16" ht="12.75">
      <c r="A179" t="s">
        <v>50</v>
      </c>
      <c s="34" t="s">
        <v>332</v>
      </c>
      <c s="34" t="s">
        <v>1390</v>
      </c>
      <c s="35" t="s">
        <v>5</v>
      </c>
      <c s="6" t="s">
        <v>1287</v>
      </c>
      <c s="36" t="s">
        <v>110</v>
      </c>
      <c s="37">
        <v>1</v>
      </c>
      <c s="36">
        <v>0</v>
      </c>
      <c s="36">
        <f>ROUND(G179*H179,6)</f>
      </c>
      <c r="L179" s="38">
        <v>0</v>
      </c>
      <c s="32">
        <f>ROUND(ROUND(L179,2)*ROUND(G179,3),2)</f>
      </c>
      <c s="36" t="s">
        <v>55</v>
      </c>
      <c>
        <f>(M179*21)/100</f>
      </c>
      <c t="s">
        <v>28</v>
      </c>
    </row>
    <row r="180" spans="1:5" ht="12.75">
      <c r="A180" s="35" t="s">
        <v>56</v>
      </c>
      <c r="E180" s="39" t="s">
        <v>1287</v>
      </c>
    </row>
    <row r="181" spans="1:5" ht="12.75">
      <c r="A181" s="35" t="s">
        <v>57</v>
      </c>
      <c r="E181" s="40" t="s">
        <v>58</v>
      </c>
    </row>
    <row r="182" spans="1:5" ht="89.25">
      <c r="A182" t="s">
        <v>59</v>
      </c>
      <c r="E182" s="39" t="s">
        <v>1391</v>
      </c>
    </row>
    <row r="183" spans="1:16" ht="12.75">
      <c r="A183" t="s">
        <v>50</v>
      </c>
      <c s="34" t="s">
        <v>336</v>
      </c>
      <c s="34" t="s">
        <v>1392</v>
      </c>
      <c s="35" t="s">
        <v>5</v>
      </c>
      <c s="6" t="s">
        <v>345</v>
      </c>
      <c s="36" t="s">
        <v>110</v>
      </c>
      <c s="37">
        <v>1</v>
      </c>
      <c s="36">
        <v>0</v>
      </c>
      <c s="36">
        <f>ROUND(G183*H183,6)</f>
      </c>
      <c r="L183" s="38">
        <v>0</v>
      </c>
      <c s="32">
        <f>ROUND(ROUND(L183,2)*ROUND(G183,3),2)</f>
      </c>
      <c s="36" t="s">
        <v>55</v>
      </c>
      <c>
        <f>(M183*21)/100</f>
      </c>
      <c t="s">
        <v>28</v>
      </c>
    </row>
    <row r="184" spans="1:5" ht="12.75">
      <c r="A184" s="35" t="s">
        <v>56</v>
      </c>
      <c r="E184" s="39" t="s">
        <v>345</v>
      </c>
    </row>
    <row r="185" spans="1:5" ht="12.75">
      <c r="A185" s="35" t="s">
        <v>57</v>
      </c>
      <c r="E185" s="40" t="s">
        <v>58</v>
      </c>
    </row>
    <row r="186" spans="1:5" ht="140.25">
      <c r="A186" t="s">
        <v>59</v>
      </c>
      <c r="E186" s="39" t="s">
        <v>1393</v>
      </c>
    </row>
    <row r="187" spans="1:16" ht="12.75">
      <c r="A187" t="s">
        <v>50</v>
      </c>
      <c s="34" t="s">
        <v>339</v>
      </c>
      <c s="34" t="s">
        <v>1394</v>
      </c>
      <c s="35" t="s">
        <v>5</v>
      </c>
      <c s="6" t="s">
        <v>349</v>
      </c>
      <c s="36" t="s">
        <v>321</v>
      </c>
      <c s="37">
        <v>4</v>
      </c>
      <c s="36">
        <v>0</v>
      </c>
      <c s="36">
        <f>ROUND(G187*H187,6)</f>
      </c>
      <c r="L187" s="38">
        <v>0</v>
      </c>
      <c s="32">
        <f>ROUND(ROUND(L187,2)*ROUND(G187,3),2)</f>
      </c>
      <c s="36" t="s">
        <v>55</v>
      </c>
      <c>
        <f>(M187*21)/100</f>
      </c>
      <c t="s">
        <v>28</v>
      </c>
    </row>
    <row r="188" spans="1:5" ht="12.75">
      <c r="A188" s="35" t="s">
        <v>56</v>
      </c>
      <c r="E188" s="39" t="s">
        <v>349</v>
      </c>
    </row>
    <row r="189" spans="1:5" ht="12.75">
      <c r="A189" s="35" t="s">
        <v>57</v>
      </c>
      <c r="E189" s="40" t="s">
        <v>209</v>
      </c>
    </row>
    <row r="190" spans="1:5" ht="102">
      <c r="A190" t="s">
        <v>59</v>
      </c>
      <c r="E190" s="39" t="s">
        <v>350</v>
      </c>
    </row>
    <row r="191" spans="1:16" ht="25.5">
      <c r="A191" t="s">
        <v>50</v>
      </c>
      <c s="34" t="s">
        <v>343</v>
      </c>
      <c s="34" t="s">
        <v>1395</v>
      </c>
      <c s="35" t="s">
        <v>5</v>
      </c>
      <c s="6" t="s">
        <v>353</v>
      </c>
      <c s="36" t="s">
        <v>110</v>
      </c>
      <c s="37">
        <v>1</v>
      </c>
      <c s="36">
        <v>0</v>
      </c>
      <c s="36">
        <f>ROUND(G191*H191,6)</f>
      </c>
      <c r="L191" s="38">
        <v>0</v>
      </c>
      <c s="32">
        <f>ROUND(ROUND(L191,2)*ROUND(G191,3),2)</f>
      </c>
      <c s="36" t="s">
        <v>55</v>
      </c>
      <c>
        <f>(M191*21)/100</f>
      </c>
      <c t="s">
        <v>28</v>
      </c>
    </row>
    <row r="192" spans="1:5" ht="38.25">
      <c r="A192" s="35" t="s">
        <v>56</v>
      </c>
      <c r="E192" s="39" t="s">
        <v>354</v>
      </c>
    </row>
    <row r="193" spans="1:5" ht="12.75">
      <c r="A193" s="35" t="s">
        <v>57</v>
      </c>
      <c r="E193" s="40" t="s">
        <v>58</v>
      </c>
    </row>
    <row r="194" spans="1:5" ht="63.75">
      <c r="A194" t="s">
        <v>59</v>
      </c>
      <c r="E194" s="39" t="s">
        <v>355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1396</v>
      </c>
      <c s="41">
        <f>Rekapitulace!C16</f>
      </c>
      <c s="20" t="s">
        <v>0</v>
      </c>
      <c t="s">
        <v>23</v>
      </c>
      <c t="s">
        <v>28</v>
      </c>
    </row>
    <row r="4" spans="1:16" ht="32" customHeight="1">
      <c r="A4" s="24" t="s">
        <v>20</v>
      </c>
      <c s="25" t="s">
        <v>29</v>
      </c>
      <c s="27" t="s">
        <v>1396</v>
      </c>
      <c r="E4" s="26" t="s">
        <v>1397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1400</v>
      </c>
      <c r="E8" s="30" t="s">
        <v>1399</v>
      </c>
      <c r="J8" s="29">
        <f>0+J9+J18+J31+J44+J49+J58+J67+J80</f>
      </c>
      <c s="29">
        <f>0+K9+K18+K31+K44+K49+K58+K67+K80</f>
      </c>
      <c s="29">
        <f>0+L9+L18+L31+L44+L49+L58+L67+L80</f>
      </c>
      <c s="29">
        <f>0+M9+M18+M31+M44+M49+M58+M67+M80</f>
      </c>
    </row>
    <row r="9" spans="1:13" ht="12.75">
      <c r="A9" t="s">
        <v>47</v>
      </c>
      <c r="C9" s="31" t="s">
        <v>62</v>
      </c>
      <c r="E9" s="33" t="s">
        <v>1401</v>
      </c>
      <c r="J9" s="32">
        <f>0</f>
      </c>
      <c s="32">
        <f>0</f>
      </c>
      <c s="32">
        <f>0+L10+L14</f>
      </c>
      <c s="32">
        <f>0+M10+M14</f>
      </c>
    </row>
    <row r="10" spans="1:16" ht="25.5">
      <c r="A10" t="s">
        <v>50</v>
      </c>
      <c s="34" t="s">
        <v>62</v>
      </c>
      <c s="34" t="s">
        <v>1402</v>
      </c>
      <c s="35" t="s">
        <v>5</v>
      </c>
      <c s="6" t="s">
        <v>1403</v>
      </c>
      <c s="36" t="s">
        <v>1293</v>
      </c>
      <c s="37">
        <v>20</v>
      </c>
      <c s="36">
        <v>0</v>
      </c>
      <c s="36">
        <f>ROUND(G10*H10,6)</f>
      </c>
      <c r="L10" s="38">
        <v>0</v>
      </c>
      <c s="32">
        <f>ROUND(ROUND(L10,2)*ROUND(G10,3),2)</f>
      </c>
      <c s="36" t="s">
        <v>294</v>
      </c>
      <c>
        <f>(M10*21)/100</f>
      </c>
      <c t="s">
        <v>28</v>
      </c>
    </row>
    <row r="11" spans="1:5" ht="25.5">
      <c r="A11" s="35" t="s">
        <v>56</v>
      </c>
      <c r="E11" s="39" t="s">
        <v>1403</v>
      </c>
    </row>
    <row r="12" spans="1:5" ht="12.75">
      <c r="A12" s="35" t="s">
        <v>57</v>
      </c>
      <c r="E12" s="40" t="s">
        <v>103</v>
      </c>
    </row>
    <row r="13" spans="1:5" ht="216.75">
      <c r="A13" t="s">
        <v>59</v>
      </c>
      <c r="E13" s="39" t="s">
        <v>1404</v>
      </c>
    </row>
    <row r="14" spans="1:16" ht="25.5">
      <c r="A14" t="s">
        <v>50</v>
      </c>
      <c s="34" t="s">
        <v>28</v>
      </c>
      <c s="34" t="s">
        <v>1405</v>
      </c>
      <c s="35" t="s">
        <v>5</v>
      </c>
      <c s="6" t="s">
        <v>1406</v>
      </c>
      <c s="36" t="s">
        <v>1293</v>
      </c>
      <c s="37">
        <v>20</v>
      </c>
      <c s="36">
        <v>0</v>
      </c>
      <c s="36">
        <f>ROUND(G14*H14,6)</f>
      </c>
      <c r="L14" s="38">
        <v>0</v>
      </c>
      <c s="32">
        <f>ROUND(ROUND(L14,2)*ROUND(G14,3),2)</f>
      </c>
      <c s="36" t="s">
        <v>294</v>
      </c>
      <c>
        <f>(M14*21)/100</f>
      </c>
      <c t="s">
        <v>28</v>
      </c>
    </row>
    <row r="15" spans="1:5" ht="25.5">
      <c r="A15" s="35" t="s">
        <v>56</v>
      </c>
      <c r="E15" s="39" t="s">
        <v>1406</v>
      </c>
    </row>
    <row r="16" spans="1:5" ht="12.75">
      <c r="A16" s="35" t="s">
        <v>57</v>
      </c>
      <c r="E16" s="40" t="s">
        <v>103</v>
      </c>
    </row>
    <row r="17" spans="1:5" ht="216.75">
      <c r="A17" t="s">
        <v>59</v>
      </c>
      <c r="E17" s="39" t="s">
        <v>1404</v>
      </c>
    </row>
    <row r="18" spans="1:13" ht="12.75">
      <c r="A18" t="s">
        <v>47</v>
      </c>
      <c r="C18" s="31" t="s">
        <v>28</v>
      </c>
      <c r="E18" s="33" t="s">
        <v>1407</v>
      </c>
      <c r="J18" s="32">
        <f>0</f>
      </c>
      <c s="32">
        <f>0</f>
      </c>
      <c s="32">
        <f>0+L19+L23+L27</f>
      </c>
      <c s="32">
        <f>0+M19+M23+M27</f>
      </c>
    </row>
    <row r="19" spans="1:16" ht="25.5">
      <c r="A19" t="s">
        <v>50</v>
      </c>
      <c s="34" t="s">
        <v>26</v>
      </c>
      <c s="34" t="s">
        <v>1408</v>
      </c>
      <c s="35" t="s">
        <v>5</v>
      </c>
      <c s="6" t="s">
        <v>1409</v>
      </c>
      <c s="36" t="s">
        <v>1293</v>
      </c>
      <c s="37">
        <v>20</v>
      </c>
      <c s="36">
        <v>4E-05</v>
      </c>
      <c s="36">
        <f>ROUND(G19*H19,6)</f>
      </c>
      <c r="L19" s="38">
        <v>0</v>
      </c>
      <c s="32">
        <f>ROUND(ROUND(L19,2)*ROUND(G19,3),2)</f>
      </c>
      <c s="36" t="s">
        <v>294</v>
      </c>
      <c>
        <f>(M19*21)/100</f>
      </c>
      <c t="s">
        <v>28</v>
      </c>
    </row>
    <row r="20" spans="1:5" ht="25.5">
      <c r="A20" s="35" t="s">
        <v>56</v>
      </c>
      <c r="E20" s="39" t="s">
        <v>1409</v>
      </c>
    </row>
    <row r="21" spans="1:5" ht="12.75">
      <c r="A21" s="35" t="s">
        <v>57</v>
      </c>
      <c r="E21" s="40" t="s">
        <v>103</v>
      </c>
    </row>
    <row r="22" spans="1:5" ht="216.75">
      <c r="A22" t="s">
        <v>59</v>
      </c>
      <c r="E22" s="39" t="s">
        <v>1404</v>
      </c>
    </row>
    <row r="23" spans="1:16" ht="12.75">
      <c r="A23" t="s">
        <v>50</v>
      </c>
      <c s="34" t="s">
        <v>78</v>
      </c>
      <c s="34" t="s">
        <v>1410</v>
      </c>
      <c s="35" t="s">
        <v>5</v>
      </c>
      <c s="6" t="s">
        <v>1411</v>
      </c>
      <c s="36" t="s">
        <v>1327</v>
      </c>
      <c s="37">
        <v>20</v>
      </c>
      <c s="36">
        <v>0</v>
      </c>
      <c s="36">
        <f>ROUND(G23*H23,6)</f>
      </c>
      <c r="L23" s="38">
        <v>0</v>
      </c>
      <c s="32">
        <f>ROUND(ROUND(L23,2)*ROUND(G23,3),2)</f>
      </c>
      <c s="36" t="s">
        <v>294</v>
      </c>
      <c>
        <f>(M23*21)/100</f>
      </c>
      <c t="s">
        <v>28</v>
      </c>
    </row>
    <row r="24" spans="1:5" ht="12.75">
      <c r="A24" s="35" t="s">
        <v>56</v>
      </c>
      <c r="E24" s="39" t="s">
        <v>1411</v>
      </c>
    </row>
    <row r="25" spans="1:5" ht="12.75">
      <c r="A25" s="35" t="s">
        <v>57</v>
      </c>
      <c r="E25" s="40" t="s">
        <v>103</v>
      </c>
    </row>
    <row r="26" spans="1:5" ht="216.75">
      <c r="A26" t="s">
        <v>59</v>
      </c>
      <c r="E26" s="39" t="s">
        <v>1404</v>
      </c>
    </row>
    <row r="27" spans="1:16" ht="12.75">
      <c r="A27" t="s">
        <v>50</v>
      </c>
      <c s="34" t="s">
        <v>83</v>
      </c>
      <c s="34" t="s">
        <v>1412</v>
      </c>
      <c s="35" t="s">
        <v>5</v>
      </c>
      <c s="6" t="s">
        <v>1413</v>
      </c>
      <c s="36" t="s">
        <v>1327</v>
      </c>
      <c s="37">
        <v>20</v>
      </c>
      <c s="36">
        <v>0.0002</v>
      </c>
      <c s="36">
        <f>ROUND(G27*H27,6)</f>
      </c>
      <c r="L27" s="38">
        <v>0</v>
      </c>
      <c s="32">
        <f>ROUND(ROUND(L27,2)*ROUND(G27,3),2)</f>
      </c>
      <c s="36" t="s">
        <v>294</v>
      </c>
      <c>
        <f>(M27*21)/100</f>
      </c>
      <c t="s">
        <v>28</v>
      </c>
    </row>
    <row r="28" spans="1:5" ht="12.75">
      <c r="A28" s="35" t="s">
        <v>56</v>
      </c>
      <c r="E28" s="39" t="s">
        <v>1413</v>
      </c>
    </row>
    <row r="29" spans="1:5" ht="12.75">
      <c r="A29" s="35" t="s">
        <v>57</v>
      </c>
      <c r="E29" s="40" t="s">
        <v>103</v>
      </c>
    </row>
    <row r="30" spans="1:5" ht="140.25">
      <c r="A30" t="s">
        <v>59</v>
      </c>
      <c r="E30" s="39" t="s">
        <v>1414</v>
      </c>
    </row>
    <row r="31" spans="1:13" ht="12.75">
      <c r="A31" t="s">
        <v>47</v>
      </c>
      <c r="C31" s="31" t="s">
        <v>26</v>
      </c>
      <c r="E31" s="33" t="s">
        <v>1415</v>
      </c>
      <c r="J31" s="32">
        <f>0</f>
      </c>
      <c s="32">
        <f>0</f>
      </c>
      <c s="32">
        <f>0+L32+L36+L40</f>
      </c>
      <c s="32">
        <f>0+M32+M36+M40</f>
      </c>
    </row>
    <row r="32" spans="1:16" ht="12.75">
      <c r="A32" t="s">
        <v>50</v>
      </c>
      <c s="34" t="s">
        <v>27</v>
      </c>
      <c s="34" t="s">
        <v>1416</v>
      </c>
      <c s="35" t="s">
        <v>5</v>
      </c>
      <c s="6" t="s">
        <v>1417</v>
      </c>
      <c s="36" t="s">
        <v>1418</v>
      </c>
      <c s="37">
        <v>1</v>
      </c>
      <c s="36">
        <v>0</v>
      </c>
      <c s="36">
        <f>ROUND(G32*H32,6)</f>
      </c>
      <c r="L32" s="38">
        <v>0</v>
      </c>
      <c s="32">
        <f>ROUND(ROUND(L32,2)*ROUND(G32,3),2)</f>
      </c>
      <c s="36" t="s">
        <v>55</v>
      </c>
      <c>
        <f>(M32*21)/100</f>
      </c>
      <c t="s">
        <v>28</v>
      </c>
    </row>
    <row r="33" spans="1:5" ht="12.75">
      <c r="A33" s="35" t="s">
        <v>56</v>
      </c>
      <c r="E33" s="39" t="s">
        <v>1417</v>
      </c>
    </row>
    <row r="34" spans="1:5" ht="12.75">
      <c r="A34" s="35" t="s">
        <v>57</v>
      </c>
      <c r="E34" s="40" t="s">
        <v>58</v>
      </c>
    </row>
    <row r="35" spans="1:5" ht="216.75">
      <c r="A35" t="s">
        <v>59</v>
      </c>
      <c r="E35" s="39" t="s">
        <v>1404</v>
      </c>
    </row>
    <row r="36" spans="1:16" ht="12.75">
      <c r="A36" t="s">
        <v>50</v>
      </c>
      <c s="34" t="s">
        <v>92</v>
      </c>
      <c s="34" t="s">
        <v>1419</v>
      </c>
      <c s="35" t="s">
        <v>5</v>
      </c>
      <c s="6" t="s">
        <v>1420</v>
      </c>
      <c s="36" t="s">
        <v>54</v>
      </c>
      <c s="37">
        <v>1</v>
      </c>
      <c s="36">
        <v>0</v>
      </c>
      <c s="36">
        <f>ROUND(G36*H36,6)</f>
      </c>
      <c r="L36" s="38">
        <v>0</v>
      </c>
      <c s="32">
        <f>ROUND(ROUND(L36,2)*ROUND(G36,3),2)</f>
      </c>
      <c s="36" t="s">
        <v>55</v>
      </c>
      <c>
        <f>(M36*21)/100</f>
      </c>
      <c t="s">
        <v>28</v>
      </c>
    </row>
    <row r="37" spans="1:5" ht="12.75">
      <c r="A37" s="35" t="s">
        <v>56</v>
      </c>
      <c r="E37" s="39" t="s">
        <v>1420</v>
      </c>
    </row>
    <row r="38" spans="1:5" ht="12.75">
      <c r="A38" s="35" t="s">
        <v>57</v>
      </c>
      <c r="E38" s="40" t="s">
        <v>58</v>
      </c>
    </row>
    <row r="39" spans="1:5" ht="216.75">
      <c r="A39" t="s">
        <v>59</v>
      </c>
      <c r="E39" s="39" t="s">
        <v>1404</v>
      </c>
    </row>
    <row r="40" spans="1:16" ht="12.75">
      <c r="A40" t="s">
        <v>50</v>
      </c>
      <c s="34" t="s">
        <v>48</v>
      </c>
      <c s="34" t="s">
        <v>1421</v>
      </c>
      <c s="35" t="s">
        <v>5</v>
      </c>
      <c s="6" t="s">
        <v>1422</v>
      </c>
      <c s="36" t="s">
        <v>1418</v>
      </c>
      <c s="37">
        <v>1</v>
      </c>
      <c s="36">
        <v>0</v>
      </c>
      <c s="36">
        <f>ROUND(G40*H40,6)</f>
      </c>
      <c r="L40" s="38">
        <v>0</v>
      </c>
      <c s="32">
        <f>ROUND(ROUND(L40,2)*ROUND(G40,3),2)</f>
      </c>
      <c s="36" t="s">
        <v>55</v>
      </c>
      <c>
        <f>(M40*21)/100</f>
      </c>
      <c t="s">
        <v>28</v>
      </c>
    </row>
    <row r="41" spans="1:5" ht="12.75">
      <c r="A41" s="35" t="s">
        <v>56</v>
      </c>
      <c r="E41" s="39" t="s">
        <v>1422</v>
      </c>
    </row>
    <row r="42" spans="1:5" ht="12.75">
      <c r="A42" s="35" t="s">
        <v>57</v>
      </c>
      <c r="E42" s="40" t="s">
        <v>58</v>
      </c>
    </row>
    <row r="43" spans="1:5" ht="216.75">
      <c r="A43" t="s">
        <v>59</v>
      </c>
      <c r="E43" s="39" t="s">
        <v>1404</v>
      </c>
    </row>
    <row r="44" spans="1:13" ht="12.75">
      <c r="A44" t="s">
        <v>47</v>
      </c>
      <c r="C44" s="31" t="s">
        <v>78</v>
      </c>
      <c r="E44" s="33" t="s">
        <v>1423</v>
      </c>
      <c r="J44" s="32">
        <f>0</f>
      </c>
      <c s="32">
        <f>0</f>
      </c>
      <c s="32">
        <f>0+L45</f>
      </c>
      <c s="32">
        <f>0+M45</f>
      </c>
    </row>
    <row r="45" spans="1:16" ht="12.75">
      <c r="A45" t="s">
        <v>50</v>
      </c>
      <c s="34" t="s">
        <v>107</v>
      </c>
      <c s="34" t="s">
        <v>1424</v>
      </c>
      <c s="35" t="s">
        <v>5</v>
      </c>
      <c s="6" t="s">
        <v>1425</v>
      </c>
      <c s="36" t="s">
        <v>1418</v>
      </c>
      <c s="37">
        <v>1</v>
      </c>
      <c s="36">
        <v>0</v>
      </c>
      <c s="36">
        <f>ROUND(G45*H45,6)</f>
      </c>
      <c r="L45" s="38">
        <v>0</v>
      </c>
      <c s="32">
        <f>ROUND(ROUND(L45,2)*ROUND(G45,3),2)</f>
      </c>
      <c s="36" t="s">
        <v>55</v>
      </c>
      <c>
        <f>(M45*21)/100</f>
      </c>
      <c t="s">
        <v>28</v>
      </c>
    </row>
    <row r="46" spans="1:5" ht="12.75">
      <c r="A46" s="35" t="s">
        <v>56</v>
      </c>
      <c r="E46" s="39" t="s">
        <v>1425</v>
      </c>
    </row>
    <row r="47" spans="1:5" ht="12.75">
      <c r="A47" s="35" t="s">
        <v>57</v>
      </c>
      <c r="E47" s="40" t="s">
        <v>5</v>
      </c>
    </row>
    <row r="48" spans="1:5" ht="216.75">
      <c r="A48" t="s">
        <v>59</v>
      </c>
      <c r="E48" s="39" t="s">
        <v>1404</v>
      </c>
    </row>
    <row r="49" spans="1:13" ht="12.75">
      <c r="A49" t="s">
        <v>47</v>
      </c>
      <c r="C49" s="31" t="s">
        <v>83</v>
      </c>
      <c r="E49" s="33" t="s">
        <v>1426</v>
      </c>
      <c r="J49" s="32">
        <f>0</f>
      </c>
      <c s="32">
        <f>0</f>
      </c>
      <c s="32">
        <f>0+L50+L54</f>
      </c>
      <c s="32">
        <f>0+M50+M54</f>
      </c>
    </row>
    <row r="50" spans="1:16" ht="12.75">
      <c r="A50" t="s">
        <v>50</v>
      </c>
      <c s="34" t="s">
        <v>113</v>
      </c>
      <c s="34" t="s">
        <v>1427</v>
      </c>
      <c s="35" t="s">
        <v>5</v>
      </c>
      <c s="6" t="s">
        <v>1428</v>
      </c>
      <c s="36" t="s">
        <v>1418</v>
      </c>
      <c s="37">
        <v>1</v>
      </c>
      <c s="36">
        <v>0</v>
      </c>
      <c s="36">
        <f>ROUND(G50*H50,6)</f>
      </c>
      <c r="L50" s="38">
        <v>0</v>
      </c>
      <c s="32">
        <f>ROUND(ROUND(L50,2)*ROUND(G50,3),2)</f>
      </c>
      <c s="36" t="s">
        <v>55</v>
      </c>
      <c>
        <f>(M50*21)/100</f>
      </c>
      <c t="s">
        <v>28</v>
      </c>
    </row>
    <row r="51" spans="1:5" ht="12.75">
      <c r="A51" s="35" t="s">
        <v>56</v>
      </c>
      <c r="E51" s="39" t="s">
        <v>1428</v>
      </c>
    </row>
    <row r="52" spans="1:5" ht="25.5">
      <c r="A52" s="35" t="s">
        <v>57</v>
      </c>
      <c r="E52" s="40" t="s">
        <v>1429</v>
      </c>
    </row>
    <row r="53" spans="1:5" ht="216.75">
      <c r="A53" t="s">
        <v>59</v>
      </c>
      <c r="E53" s="39" t="s">
        <v>1404</v>
      </c>
    </row>
    <row r="54" spans="1:16" ht="12.75">
      <c r="A54" t="s">
        <v>50</v>
      </c>
      <c s="34" t="s">
        <v>117</v>
      </c>
      <c s="34" t="s">
        <v>1430</v>
      </c>
      <c s="35" t="s">
        <v>5</v>
      </c>
      <c s="6" t="s">
        <v>1431</v>
      </c>
      <c s="36" t="s">
        <v>1418</v>
      </c>
      <c s="37">
        <v>1</v>
      </c>
      <c s="36">
        <v>0</v>
      </c>
      <c s="36">
        <f>ROUND(G54*H54,6)</f>
      </c>
      <c r="L54" s="38">
        <v>0</v>
      </c>
      <c s="32">
        <f>ROUND(ROUND(L54,2)*ROUND(G54,3),2)</f>
      </c>
      <c s="36" t="s">
        <v>55</v>
      </c>
      <c>
        <f>(M54*21)/100</f>
      </c>
      <c t="s">
        <v>28</v>
      </c>
    </row>
    <row r="55" spans="1:5" ht="12.75">
      <c r="A55" s="35" t="s">
        <v>56</v>
      </c>
      <c r="E55" s="39" t="s">
        <v>1431</v>
      </c>
    </row>
    <row r="56" spans="1:5" ht="12.75">
      <c r="A56" s="35" t="s">
        <v>57</v>
      </c>
      <c r="E56" s="40" t="s">
        <v>5</v>
      </c>
    </row>
    <row r="57" spans="1:5" ht="216.75">
      <c r="A57" t="s">
        <v>59</v>
      </c>
      <c r="E57" s="39" t="s">
        <v>1404</v>
      </c>
    </row>
    <row r="58" spans="1:13" ht="12.75">
      <c r="A58" t="s">
        <v>47</v>
      </c>
      <c r="C58" s="31" t="s">
        <v>27</v>
      </c>
      <c r="E58" s="33" t="s">
        <v>1432</v>
      </c>
      <c r="J58" s="32">
        <f>0</f>
      </c>
      <c s="32">
        <f>0</f>
      </c>
      <c s="32">
        <f>0+L59+L63</f>
      </c>
      <c s="32">
        <f>0+M59+M63</f>
      </c>
    </row>
    <row r="59" spans="1:16" ht="12.75">
      <c r="A59" t="s">
        <v>50</v>
      </c>
      <c s="34" t="s">
        <v>121</v>
      </c>
      <c s="34" t="s">
        <v>1433</v>
      </c>
      <c s="35" t="s">
        <v>5</v>
      </c>
      <c s="6" t="s">
        <v>1434</v>
      </c>
      <c s="36" t="s">
        <v>1327</v>
      </c>
      <c s="37">
        <v>3</v>
      </c>
      <c s="36">
        <v>0</v>
      </c>
      <c s="36">
        <f>ROUND(G59*H59,6)</f>
      </c>
      <c r="L59" s="38">
        <v>0</v>
      </c>
      <c s="32">
        <f>ROUND(ROUND(L59,2)*ROUND(G59,3),2)</f>
      </c>
      <c s="36" t="s">
        <v>55</v>
      </c>
      <c>
        <f>(M59*21)/100</f>
      </c>
      <c t="s">
        <v>28</v>
      </c>
    </row>
    <row r="60" spans="1:5" ht="12.75">
      <c r="A60" s="35" t="s">
        <v>56</v>
      </c>
      <c r="E60" s="39" t="s">
        <v>1434</v>
      </c>
    </row>
    <row r="61" spans="1:5" ht="12.75">
      <c r="A61" s="35" t="s">
        <v>57</v>
      </c>
      <c r="E61" s="40" t="s">
        <v>248</v>
      </c>
    </row>
    <row r="62" spans="1:5" ht="165.75">
      <c r="A62" t="s">
        <v>59</v>
      </c>
      <c r="E62" s="39" t="s">
        <v>1435</v>
      </c>
    </row>
    <row r="63" spans="1:16" ht="12.75">
      <c r="A63" t="s">
        <v>50</v>
      </c>
      <c s="34" t="s">
        <v>125</v>
      </c>
      <c s="34" t="s">
        <v>1436</v>
      </c>
      <c s="35" t="s">
        <v>5</v>
      </c>
      <c s="6" t="s">
        <v>1437</v>
      </c>
      <c s="36" t="s">
        <v>1327</v>
      </c>
      <c s="37">
        <v>3</v>
      </c>
      <c s="36">
        <v>0</v>
      </c>
      <c s="36">
        <f>ROUND(G63*H63,6)</f>
      </c>
      <c r="L63" s="38">
        <v>0</v>
      </c>
      <c s="32">
        <f>ROUND(ROUND(L63,2)*ROUND(G63,3),2)</f>
      </c>
      <c s="36" t="s">
        <v>294</v>
      </c>
      <c>
        <f>(M63*21)/100</f>
      </c>
      <c t="s">
        <v>28</v>
      </c>
    </row>
    <row r="64" spans="1:5" ht="12.75">
      <c r="A64" s="35" t="s">
        <v>56</v>
      </c>
      <c r="E64" s="39" t="s">
        <v>1437</v>
      </c>
    </row>
    <row r="65" spans="1:5" ht="12.75">
      <c r="A65" s="35" t="s">
        <v>57</v>
      </c>
      <c r="E65" s="40" t="s">
        <v>248</v>
      </c>
    </row>
    <row r="66" spans="1:5" ht="216.75">
      <c r="A66" t="s">
        <v>59</v>
      </c>
      <c r="E66" s="39" t="s">
        <v>1404</v>
      </c>
    </row>
    <row r="67" spans="1:13" ht="12.75">
      <c r="A67" t="s">
        <v>47</v>
      </c>
      <c r="C67" s="31" t="s">
        <v>92</v>
      </c>
      <c r="E67" s="33" t="s">
        <v>1438</v>
      </c>
      <c r="J67" s="32">
        <f>0</f>
      </c>
      <c s="32">
        <f>0</f>
      </c>
      <c s="32">
        <f>0+L68+L72+L76</f>
      </c>
      <c s="32">
        <f>0+M68+M72+M76</f>
      </c>
    </row>
    <row r="68" spans="1:16" ht="12.75">
      <c r="A68" t="s">
        <v>50</v>
      </c>
      <c s="34" t="s">
        <v>130</v>
      </c>
      <c s="34" t="s">
        <v>1439</v>
      </c>
      <c s="35" t="s">
        <v>5</v>
      </c>
      <c s="6" t="s">
        <v>1440</v>
      </c>
      <c s="36" t="s">
        <v>1327</v>
      </c>
      <c s="37">
        <v>1</v>
      </c>
      <c s="36">
        <v>0</v>
      </c>
      <c s="36">
        <f>ROUND(G68*H68,6)</f>
      </c>
      <c r="L68" s="38">
        <v>0</v>
      </c>
      <c s="32">
        <f>ROUND(ROUND(L68,2)*ROUND(G68,3),2)</f>
      </c>
      <c s="36" t="s">
        <v>55</v>
      </c>
      <c>
        <f>(M68*21)/100</f>
      </c>
      <c t="s">
        <v>28</v>
      </c>
    </row>
    <row r="69" spans="1:5" ht="12.75">
      <c r="A69" s="35" t="s">
        <v>56</v>
      </c>
      <c r="E69" s="39" t="s">
        <v>1440</v>
      </c>
    </row>
    <row r="70" spans="1:5" ht="12.75">
      <c r="A70" s="35" t="s">
        <v>57</v>
      </c>
      <c r="E70" s="40" t="s">
        <v>58</v>
      </c>
    </row>
    <row r="71" spans="1:5" ht="216.75">
      <c r="A71" t="s">
        <v>59</v>
      </c>
      <c r="E71" s="39" t="s">
        <v>1404</v>
      </c>
    </row>
    <row r="72" spans="1:16" ht="12.75">
      <c r="A72" t="s">
        <v>50</v>
      </c>
      <c s="34" t="s">
        <v>134</v>
      </c>
      <c s="34" t="s">
        <v>1441</v>
      </c>
      <c s="35" t="s">
        <v>5</v>
      </c>
      <c s="6" t="s">
        <v>1442</v>
      </c>
      <c s="36" t="s">
        <v>1327</v>
      </c>
      <c s="37">
        <v>1</v>
      </c>
      <c s="36">
        <v>0</v>
      </c>
      <c s="36">
        <f>ROUND(G72*H72,6)</f>
      </c>
      <c r="L72" s="38">
        <v>0</v>
      </c>
      <c s="32">
        <f>ROUND(ROUND(L72,2)*ROUND(G72,3),2)</f>
      </c>
      <c s="36" t="s">
        <v>55</v>
      </c>
      <c>
        <f>(M72*21)/100</f>
      </c>
      <c t="s">
        <v>28</v>
      </c>
    </row>
    <row r="73" spans="1:5" ht="12.75">
      <c r="A73" s="35" t="s">
        <v>56</v>
      </c>
      <c r="E73" s="39" t="s">
        <v>1442</v>
      </c>
    </row>
    <row r="74" spans="1:5" ht="12.75">
      <c r="A74" s="35" t="s">
        <v>57</v>
      </c>
      <c r="E74" s="40" t="s">
        <v>58</v>
      </c>
    </row>
    <row r="75" spans="1:5" ht="216.75">
      <c r="A75" t="s">
        <v>59</v>
      </c>
      <c r="E75" s="39" t="s">
        <v>1404</v>
      </c>
    </row>
    <row r="76" spans="1:16" ht="12.75">
      <c r="A76" t="s">
        <v>50</v>
      </c>
      <c s="34" t="s">
        <v>137</v>
      </c>
      <c s="34" t="s">
        <v>1443</v>
      </c>
      <c s="35" t="s">
        <v>5</v>
      </c>
      <c s="6" t="s">
        <v>1444</v>
      </c>
      <c s="36" t="s">
        <v>1327</v>
      </c>
      <c s="37">
        <v>1</v>
      </c>
      <c s="36">
        <v>0</v>
      </c>
      <c s="36">
        <f>ROUND(G76*H76,6)</f>
      </c>
      <c r="L76" s="38">
        <v>0</v>
      </c>
      <c s="32">
        <f>ROUND(ROUND(L76,2)*ROUND(G76,3),2)</f>
      </c>
      <c s="36" t="s">
        <v>55</v>
      </c>
      <c>
        <f>(M76*21)/100</f>
      </c>
      <c t="s">
        <v>28</v>
      </c>
    </row>
    <row r="77" spans="1:5" ht="12.75">
      <c r="A77" s="35" t="s">
        <v>56</v>
      </c>
      <c r="E77" s="39" t="s">
        <v>1444</v>
      </c>
    </row>
    <row r="78" spans="1:5" ht="12.75">
      <c r="A78" s="35" t="s">
        <v>57</v>
      </c>
      <c r="E78" s="40" t="s">
        <v>58</v>
      </c>
    </row>
    <row r="79" spans="1:5" ht="165.75">
      <c r="A79" t="s">
        <v>59</v>
      </c>
      <c r="E79" s="39" t="s">
        <v>1445</v>
      </c>
    </row>
    <row r="80" spans="1:13" ht="12.75">
      <c r="A80" t="s">
        <v>47</v>
      </c>
      <c r="C80" s="31" t="s">
        <v>48</v>
      </c>
      <c r="E80" s="33" t="s">
        <v>178</v>
      </c>
      <c r="J80" s="32">
        <f>0</f>
      </c>
      <c s="32">
        <f>0</f>
      </c>
      <c s="32">
        <f>0+L81+L85</f>
      </c>
      <c s="32">
        <f>0+M81+M85</f>
      </c>
    </row>
    <row r="81" spans="1:16" ht="12.75">
      <c r="A81" t="s">
        <v>50</v>
      </c>
      <c s="34" t="s">
        <v>140</v>
      </c>
      <c s="34" t="s">
        <v>1446</v>
      </c>
      <c s="35" t="s">
        <v>5</v>
      </c>
      <c s="6" t="s">
        <v>1447</v>
      </c>
      <c s="36" t="s">
        <v>54</v>
      </c>
      <c s="37">
        <v>1</v>
      </c>
      <c s="36">
        <v>0</v>
      </c>
      <c s="36">
        <f>ROUND(G81*H81,6)</f>
      </c>
      <c r="L81" s="38">
        <v>0</v>
      </c>
      <c s="32">
        <f>ROUND(ROUND(L81,2)*ROUND(G81,3),2)</f>
      </c>
      <c s="36" t="s">
        <v>55</v>
      </c>
      <c>
        <f>(M81*21)/100</f>
      </c>
      <c t="s">
        <v>28</v>
      </c>
    </row>
    <row r="82" spans="1:5" ht="12.75">
      <c r="A82" s="35" t="s">
        <v>56</v>
      </c>
      <c r="E82" s="39" t="s">
        <v>1447</v>
      </c>
    </row>
    <row r="83" spans="1:5" ht="12.75">
      <c r="A83" s="35" t="s">
        <v>57</v>
      </c>
      <c r="E83" s="40" t="s">
        <v>58</v>
      </c>
    </row>
    <row r="84" spans="1:5" ht="216.75">
      <c r="A84" t="s">
        <v>59</v>
      </c>
      <c r="E84" s="39" t="s">
        <v>1404</v>
      </c>
    </row>
    <row r="85" spans="1:16" ht="12.75">
      <c r="A85" t="s">
        <v>50</v>
      </c>
      <c s="34" t="s">
        <v>143</v>
      </c>
      <c s="34" t="s">
        <v>52</v>
      </c>
      <c s="35" t="s">
        <v>5</v>
      </c>
      <c s="6" t="s">
        <v>53</v>
      </c>
      <c s="36" t="s">
        <v>54</v>
      </c>
      <c s="37">
        <v>1</v>
      </c>
      <c s="36">
        <v>0</v>
      </c>
      <c s="36">
        <f>ROUND(G85*H85,6)</f>
      </c>
      <c r="L85" s="38">
        <v>0</v>
      </c>
      <c s="32">
        <f>ROUND(ROUND(L85,2)*ROUND(G85,3),2)</f>
      </c>
      <c s="36" t="s">
        <v>55</v>
      </c>
      <c>
        <f>(M85*21)/100</f>
      </c>
      <c t="s">
        <v>28</v>
      </c>
    </row>
    <row r="86" spans="1:5" ht="12.75">
      <c r="A86" s="35" t="s">
        <v>56</v>
      </c>
      <c r="E86" s="39" t="s">
        <v>53</v>
      </c>
    </row>
    <row r="87" spans="1:5" ht="12.75">
      <c r="A87" s="35" t="s">
        <v>57</v>
      </c>
      <c r="E87" s="40" t="s">
        <v>5</v>
      </c>
    </row>
    <row r="88" spans="1:5" ht="12.75">
      <c r="A88" t="s">
        <v>59</v>
      </c>
      <c r="E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1448</v>
      </c>
      <c s="41">
        <f>Rekapitulace!C18</f>
      </c>
      <c s="20" t="s">
        <v>0</v>
      </c>
      <c t="s">
        <v>23</v>
      </c>
      <c t="s">
        <v>28</v>
      </c>
    </row>
    <row r="4" spans="1:16" ht="32" customHeight="1">
      <c r="A4" s="24" t="s">
        <v>20</v>
      </c>
      <c s="25" t="s">
        <v>29</v>
      </c>
      <c s="27" t="s">
        <v>1448</v>
      </c>
      <c r="E4" s="26" t="s">
        <v>1449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1452</v>
      </c>
      <c r="E8" s="30" t="s">
        <v>1451</v>
      </c>
      <c r="J8" s="29">
        <f>0+J9</f>
      </c>
      <c s="29">
        <f>0+K9</f>
      </c>
      <c s="29">
        <f>0+L9</f>
      </c>
      <c s="29">
        <f>0+M9</f>
      </c>
    </row>
    <row r="9" spans="1:13" ht="12.75">
      <c r="A9" t="s">
        <v>47</v>
      </c>
      <c r="C9" s="31" t="s">
        <v>1453</v>
      </c>
      <c r="E9" s="33" t="s">
        <v>178</v>
      </c>
      <c r="J9" s="32">
        <f>0</f>
      </c>
      <c s="32">
        <f>0</f>
      </c>
      <c s="32">
        <f>0+L10+L14+L18+L22</f>
      </c>
      <c s="32">
        <f>0+M10+M14+M18+M22</f>
      </c>
    </row>
    <row r="10" spans="1:16" ht="25.5">
      <c r="A10" t="s">
        <v>50</v>
      </c>
      <c s="34" t="s">
        <v>62</v>
      </c>
      <c s="34" t="s">
        <v>1454</v>
      </c>
      <c s="35" t="s">
        <v>5</v>
      </c>
      <c s="6" t="s">
        <v>1455</v>
      </c>
      <c s="36" t="s">
        <v>1456</v>
      </c>
      <c s="37">
        <v>16</v>
      </c>
      <c s="36">
        <v>0</v>
      </c>
      <c s="36">
        <f>ROUND(G10*H10,6)</f>
      </c>
      <c r="L10" s="38">
        <v>0</v>
      </c>
      <c s="32">
        <f>ROUND(ROUND(L10,2)*ROUND(G10,3),2)</f>
      </c>
      <c s="36" t="s">
        <v>55</v>
      </c>
      <c>
        <f>(M10*21)/100</f>
      </c>
      <c t="s">
        <v>28</v>
      </c>
    </row>
    <row r="11" spans="1:5" ht="25.5">
      <c r="A11" s="35" t="s">
        <v>56</v>
      </c>
      <c r="E11" s="39" t="s">
        <v>1455</v>
      </c>
    </row>
    <row r="12" spans="1:5" ht="12.75">
      <c r="A12" s="35" t="s">
        <v>57</v>
      </c>
      <c r="E12" s="40" t="s">
        <v>5</v>
      </c>
    </row>
    <row r="13" spans="1:5" ht="12.75">
      <c r="A13" t="s">
        <v>59</v>
      </c>
      <c r="E13" s="39" t="s">
        <v>5</v>
      </c>
    </row>
    <row r="14" spans="1:16" ht="25.5">
      <c r="A14" t="s">
        <v>50</v>
      </c>
      <c s="34" t="s">
        <v>28</v>
      </c>
      <c s="34" t="s">
        <v>1457</v>
      </c>
      <c s="35" t="s">
        <v>5</v>
      </c>
      <c s="6" t="s">
        <v>1458</v>
      </c>
      <c s="36" t="s">
        <v>1456</v>
      </c>
      <c s="37">
        <v>16</v>
      </c>
      <c s="36">
        <v>0</v>
      </c>
      <c s="36">
        <f>ROUND(G14*H14,6)</f>
      </c>
      <c r="L14" s="38">
        <v>0</v>
      </c>
      <c s="32">
        <f>ROUND(ROUND(L14,2)*ROUND(G14,3),2)</f>
      </c>
      <c s="36" t="s">
        <v>55</v>
      </c>
      <c>
        <f>(M14*21)/100</f>
      </c>
      <c t="s">
        <v>28</v>
      </c>
    </row>
    <row r="15" spans="1:5" ht="25.5">
      <c r="A15" s="35" t="s">
        <v>56</v>
      </c>
      <c r="E15" s="39" t="s">
        <v>1458</v>
      </c>
    </row>
    <row r="16" spans="1:5" ht="12.75">
      <c r="A16" s="35" t="s">
        <v>57</v>
      </c>
      <c r="E16" s="40" t="s">
        <v>5</v>
      </c>
    </row>
    <row r="17" spans="1:5" ht="12.75">
      <c r="A17" t="s">
        <v>59</v>
      </c>
      <c r="E17" s="39" t="s">
        <v>5</v>
      </c>
    </row>
    <row r="18" spans="1:16" ht="25.5">
      <c r="A18" t="s">
        <v>50</v>
      </c>
      <c s="34" t="s">
        <v>26</v>
      </c>
      <c s="34" t="s">
        <v>1459</v>
      </c>
      <c s="35" t="s">
        <v>5</v>
      </c>
      <c s="6" t="s">
        <v>1460</v>
      </c>
      <c s="36" t="s">
        <v>1063</v>
      </c>
      <c s="37">
        <v>1</v>
      </c>
      <c s="36">
        <v>0</v>
      </c>
      <c s="36">
        <f>ROUND(G18*H18,6)</f>
      </c>
      <c r="L18" s="38">
        <v>0</v>
      </c>
      <c s="32">
        <f>ROUND(ROUND(L18,2)*ROUND(G18,3),2)</f>
      </c>
      <c s="36" t="s">
        <v>55</v>
      </c>
      <c>
        <f>(M18*21)/100</f>
      </c>
      <c t="s">
        <v>28</v>
      </c>
    </row>
    <row r="19" spans="1:5" ht="25.5">
      <c r="A19" s="35" t="s">
        <v>56</v>
      </c>
      <c r="E19" s="39" t="s">
        <v>1460</v>
      </c>
    </row>
    <row r="20" spans="1:5" ht="12.75">
      <c r="A20" s="35" t="s">
        <v>57</v>
      </c>
      <c r="E20" s="40" t="s">
        <v>5</v>
      </c>
    </row>
    <row r="21" spans="1:5" ht="12.75">
      <c r="A21" t="s">
        <v>59</v>
      </c>
      <c r="E21" s="39" t="s">
        <v>5</v>
      </c>
    </row>
    <row r="22" spans="1:16" ht="12.75">
      <c r="A22" t="s">
        <v>50</v>
      </c>
      <c s="34" t="s">
        <v>78</v>
      </c>
      <c s="34" t="s">
        <v>1461</v>
      </c>
      <c s="35" t="s">
        <v>5</v>
      </c>
      <c s="6" t="s">
        <v>1462</v>
      </c>
      <c s="36" t="s">
        <v>267</v>
      </c>
      <c s="37">
        <v>25.5</v>
      </c>
      <c s="36">
        <v>0</v>
      </c>
      <c s="36">
        <f>ROUND(G22*H22,6)</f>
      </c>
      <c r="L22" s="38">
        <v>0</v>
      </c>
      <c s="32">
        <f>ROUND(ROUND(L22,2)*ROUND(G22,3),2)</f>
      </c>
      <c s="36" t="s">
        <v>55</v>
      </c>
      <c>
        <f>(M22*21)/100</f>
      </c>
      <c t="s">
        <v>28</v>
      </c>
    </row>
    <row r="23" spans="1:5" ht="12.75">
      <c r="A23" s="35" t="s">
        <v>56</v>
      </c>
      <c r="E23" s="39" t="s">
        <v>1462</v>
      </c>
    </row>
    <row r="24" spans="1:5" ht="25.5">
      <c r="A24" s="35" t="s">
        <v>57</v>
      </c>
      <c r="E24" s="40" t="s">
        <v>1463</v>
      </c>
    </row>
    <row r="25" spans="1:5" ht="12.75">
      <c r="A25" t="s">
        <v>59</v>
      </c>
      <c r="E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4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1448</v>
      </c>
      <c s="41">
        <f>Rekapitulace!C18</f>
      </c>
      <c s="20" t="s">
        <v>0</v>
      </c>
      <c t="s">
        <v>23</v>
      </c>
      <c t="s">
        <v>28</v>
      </c>
    </row>
    <row r="4" spans="1:16" ht="32" customHeight="1">
      <c r="A4" s="24" t="s">
        <v>20</v>
      </c>
      <c s="25" t="s">
        <v>29</v>
      </c>
      <c s="27" t="s">
        <v>1448</v>
      </c>
      <c r="E4" s="26" t="s">
        <v>1449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COUNTIFS(L8:L3452,"=0",A8:A3452,"P")+COUNTIFS(L8:L3452,"",A8:A3452,"P")+SUM(Q8:Q3452)</f>
      </c>
    </row>
    <row r="8" spans="1:13" ht="12.75">
      <c r="A8" t="s">
        <v>45</v>
      </c>
      <c r="C8" s="28" t="s">
        <v>1466</v>
      </c>
      <c r="E8" s="30" t="s">
        <v>1465</v>
      </c>
      <c r="J8" s="29">
        <f>0+J9+J50+J99+J200+J225+J230+J247+J284+J317+J342+J379+J464+J541+J554+J735+J912+J941+J1766+J1987+J2024+J2041+J2106+J2147+J2580+J2597+J2606+J2927+J3084+J3113+J3118+J3159+J3180+J3409+J3446+J3451</f>
      </c>
      <c s="29">
        <f>0+K9+K50+K99+K200+K225+K230+K247+K284+K317+K342+K379+K464+K541+K554+K735+K912+K941+K1766+K1987+K2024+K2041+K2106+K2147+K2580+K2597+K2606+K2927+K3084+K3113+K3118+K3159+K3180+K3409+K3446+K3451</f>
      </c>
      <c s="29">
        <f>0+L9+L50+L99+L200+L225+L230+L247+L284+L317+L342+L379+L464+L541+L554+L735+L912+L941+L1766+L1987+L2024+L2041+L2106+L2147+L2580+L2597+L2606+L2927+L3084+L3113+L3118+L3159+L3180+L3409+L3446+L3451</f>
      </c>
      <c s="29">
        <f>0+M9+M50+M99+M200+M225+M230+M247+M284+M317+M342+M379+M464+M541+M554+M735+M912+M941+M1766+M1987+M2024+M2041+M2106+M2147+M2580+M2597+M2606+M2927+M3084+M3113+M3118+M3159+M3180+M3409+M3446+M3451</f>
      </c>
    </row>
    <row r="9" spans="1:13" ht="12.75">
      <c r="A9" t="s">
        <v>47</v>
      </c>
      <c r="C9" s="31" t="s">
        <v>62</v>
      </c>
      <c r="E9" s="33" t="s">
        <v>1467</v>
      </c>
      <c r="J9" s="32">
        <f>0</f>
      </c>
      <c s="32">
        <f>0</f>
      </c>
      <c s="32">
        <f>0+L10+L14+L18+L22+L26+L30+L34+L38+L42+L46</f>
      </c>
      <c s="32">
        <f>0+M10+M14+M18+M22+M26+M30+M34+M38+M42+M46</f>
      </c>
    </row>
    <row r="10" spans="1:16" ht="25.5">
      <c r="A10" t="s">
        <v>50</v>
      </c>
      <c s="34" t="s">
        <v>62</v>
      </c>
      <c s="34" t="s">
        <v>1468</v>
      </c>
      <c s="35" t="s">
        <v>5</v>
      </c>
      <c s="6" t="s">
        <v>1469</v>
      </c>
      <c s="36" t="s">
        <v>1470</v>
      </c>
      <c s="37">
        <v>5.695</v>
      </c>
      <c s="36">
        <v>0</v>
      </c>
      <c s="36">
        <f>ROUND(G10*H10,6)</f>
      </c>
      <c r="L10" s="38">
        <v>0</v>
      </c>
      <c s="32">
        <f>ROUND(ROUND(L10,2)*ROUND(G10,3),2)</f>
      </c>
      <c s="36" t="s">
        <v>1471</v>
      </c>
      <c>
        <f>(M10*21)/100</f>
      </c>
      <c t="s">
        <v>28</v>
      </c>
    </row>
    <row r="11" spans="1:5" ht="25.5">
      <c r="A11" s="35" t="s">
        <v>56</v>
      </c>
      <c r="E11" s="39" t="s">
        <v>1469</v>
      </c>
    </row>
    <row r="12" spans="1:5" ht="12.75">
      <c r="A12" s="35" t="s">
        <v>57</v>
      </c>
      <c r="E12" s="40" t="s">
        <v>5</v>
      </c>
    </row>
    <row r="13" spans="1:5" ht="102">
      <c r="A13" t="s">
        <v>59</v>
      </c>
      <c r="E13" s="39" t="s">
        <v>1472</v>
      </c>
    </row>
    <row r="14" spans="1:16" ht="12.75">
      <c r="A14" t="s">
        <v>50</v>
      </c>
      <c s="34" t="s">
        <v>28</v>
      </c>
      <c s="34" t="s">
        <v>1473</v>
      </c>
      <c s="35" t="s">
        <v>5</v>
      </c>
      <c s="6" t="s">
        <v>1474</v>
      </c>
      <c s="36" t="s">
        <v>1470</v>
      </c>
      <c s="37">
        <v>24.973</v>
      </c>
      <c s="36">
        <v>0</v>
      </c>
      <c s="36">
        <f>ROUND(G14*H14,6)</f>
      </c>
      <c r="L14" s="38">
        <v>0</v>
      </c>
      <c s="32">
        <f>ROUND(ROUND(L14,2)*ROUND(G14,3),2)</f>
      </c>
      <c s="36" t="s">
        <v>1471</v>
      </c>
      <c>
        <f>(M14*21)/100</f>
      </c>
      <c t="s">
        <v>28</v>
      </c>
    </row>
    <row r="15" spans="1:5" ht="12.75">
      <c r="A15" s="35" t="s">
        <v>56</v>
      </c>
      <c r="E15" s="39" t="s">
        <v>1474</v>
      </c>
    </row>
    <row r="16" spans="1:5" ht="12.75">
      <c r="A16" s="35" t="s">
        <v>57</v>
      </c>
      <c r="E16" s="40" t="s">
        <v>5</v>
      </c>
    </row>
    <row r="17" spans="1:5" ht="63.75">
      <c r="A17" t="s">
        <v>59</v>
      </c>
      <c r="E17" s="39" t="s">
        <v>1475</v>
      </c>
    </row>
    <row r="18" spans="1:16" ht="25.5">
      <c r="A18" t="s">
        <v>50</v>
      </c>
      <c s="34" t="s">
        <v>26</v>
      </c>
      <c s="34" t="s">
        <v>1476</v>
      </c>
      <c s="35" t="s">
        <v>5</v>
      </c>
      <c s="6" t="s">
        <v>1477</v>
      </c>
      <c s="36" t="s">
        <v>1293</v>
      </c>
      <c s="37">
        <v>188.61</v>
      </c>
      <c s="36">
        <v>0</v>
      </c>
      <c s="36">
        <f>ROUND(G18*H18,6)</f>
      </c>
      <c r="L18" s="38">
        <v>0</v>
      </c>
      <c s="32">
        <f>ROUND(ROUND(L18,2)*ROUND(G18,3),2)</f>
      </c>
      <c s="36" t="s">
        <v>1471</v>
      </c>
      <c>
        <f>(M18*21)/100</f>
      </c>
      <c t="s">
        <v>28</v>
      </c>
    </row>
    <row r="19" spans="1:5" ht="25.5">
      <c r="A19" s="35" t="s">
        <v>56</v>
      </c>
      <c r="E19" s="39" t="s">
        <v>1477</v>
      </c>
    </row>
    <row r="20" spans="1:5" ht="12.75">
      <c r="A20" s="35" t="s">
        <v>57</v>
      </c>
      <c r="E20" s="40" t="s">
        <v>5</v>
      </c>
    </row>
    <row r="21" spans="1:5" ht="63.75">
      <c r="A21" t="s">
        <v>59</v>
      </c>
      <c r="E21" s="39" t="s">
        <v>1478</v>
      </c>
    </row>
    <row r="22" spans="1:16" ht="12.75">
      <c r="A22" t="s">
        <v>50</v>
      </c>
      <c s="34" t="s">
        <v>78</v>
      </c>
      <c s="34" t="s">
        <v>1479</v>
      </c>
      <c s="35" t="s">
        <v>5</v>
      </c>
      <c s="6" t="s">
        <v>1480</v>
      </c>
      <c s="36" t="s">
        <v>1293</v>
      </c>
      <c s="37">
        <v>188.61</v>
      </c>
      <c s="36">
        <v>0</v>
      </c>
      <c s="36">
        <f>ROUND(G22*H22,6)</f>
      </c>
      <c r="L22" s="38">
        <v>0</v>
      </c>
      <c s="32">
        <f>ROUND(ROUND(L22,2)*ROUND(G22,3),2)</f>
      </c>
      <c s="36" t="s">
        <v>1471</v>
      </c>
      <c>
        <f>(M22*21)/100</f>
      </c>
      <c t="s">
        <v>28</v>
      </c>
    </row>
    <row r="23" spans="1:5" ht="12.75">
      <c r="A23" s="35" t="s">
        <v>56</v>
      </c>
      <c r="E23" s="39" t="s">
        <v>1480</v>
      </c>
    </row>
    <row r="24" spans="1:5" ht="12.75">
      <c r="A24" s="35" t="s">
        <v>57</v>
      </c>
      <c r="E24" s="40" t="s">
        <v>5</v>
      </c>
    </row>
    <row r="25" spans="1:5" ht="63.75">
      <c r="A25" t="s">
        <v>59</v>
      </c>
      <c r="E25" s="39" t="s">
        <v>1481</v>
      </c>
    </row>
    <row r="26" spans="1:16" ht="25.5">
      <c r="A26" t="s">
        <v>50</v>
      </c>
      <c s="34" t="s">
        <v>83</v>
      </c>
      <c s="34" t="s">
        <v>1482</v>
      </c>
      <c s="35" t="s">
        <v>5</v>
      </c>
      <c s="6" t="s">
        <v>1483</v>
      </c>
      <c s="36" t="s">
        <v>1470</v>
      </c>
      <c s="37">
        <v>24.973</v>
      </c>
      <c s="36">
        <v>0</v>
      </c>
      <c s="36">
        <f>ROUND(G26*H26,6)</f>
      </c>
      <c r="L26" s="38">
        <v>0</v>
      </c>
      <c s="32">
        <f>ROUND(ROUND(L26,2)*ROUND(G26,3),2)</f>
      </c>
      <c s="36" t="s">
        <v>1471</v>
      </c>
      <c>
        <f>(M26*21)/100</f>
      </c>
      <c t="s">
        <v>28</v>
      </c>
    </row>
    <row r="27" spans="1:5" ht="25.5">
      <c r="A27" s="35" t="s">
        <v>56</v>
      </c>
      <c r="E27" s="39" t="s">
        <v>1483</v>
      </c>
    </row>
    <row r="28" spans="1:5" ht="12.75">
      <c r="A28" s="35" t="s">
        <v>57</v>
      </c>
      <c r="E28" s="40" t="s">
        <v>5</v>
      </c>
    </row>
    <row r="29" spans="1:5" ht="102">
      <c r="A29" t="s">
        <v>59</v>
      </c>
      <c r="E29" s="39" t="s">
        <v>1484</v>
      </c>
    </row>
    <row r="30" spans="1:16" ht="25.5">
      <c r="A30" t="s">
        <v>50</v>
      </c>
      <c s="34" t="s">
        <v>27</v>
      </c>
      <c s="34" t="s">
        <v>1485</v>
      </c>
      <c s="35" t="s">
        <v>5</v>
      </c>
      <c s="6" t="s">
        <v>1486</v>
      </c>
      <c s="36" t="s">
        <v>1470</v>
      </c>
      <c s="37">
        <v>99.89</v>
      </c>
      <c s="36">
        <v>0</v>
      </c>
      <c s="36">
        <f>ROUND(G30*H30,6)</f>
      </c>
      <c r="L30" s="38">
        <v>0</v>
      </c>
      <c s="32">
        <f>ROUND(ROUND(L30,2)*ROUND(G30,3),2)</f>
      </c>
      <c s="36" t="s">
        <v>1471</v>
      </c>
      <c>
        <f>(M30*21)/100</f>
      </c>
      <c t="s">
        <v>28</v>
      </c>
    </row>
    <row r="31" spans="1:5" ht="25.5">
      <c r="A31" s="35" t="s">
        <v>56</v>
      </c>
      <c r="E31" s="39" t="s">
        <v>1486</v>
      </c>
    </row>
    <row r="32" spans="1:5" ht="12.75">
      <c r="A32" s="35" t="s">
        <v>57</v>
      </c>
      <c r="E32" s="40" t="s">
        <v>5</v>
      </c>
    </row>
    <row r="33" spans="1:5" ht="102">
      <c r="A33" t="s">
        <v>59</v>
      </c>
      <c r="E33" s="39" t="s">
        <v>1484</v>
      </c>
    </row>
    <row r="34" spans="1:16" ht="25.5">
      <c r="A34" t="s">
        <v>50</v>
      </c>
      <c s="34" t="s">
        <v>92</v>
      </c>
      <c s="34" t="s">
        <v>1487</v>
      </c>
      <c s="35" t="s">
        <v>5</v>
      </c>
      <c s="6" t="s">
        <v>1488</v>
      </c>
      <c s="36" t="s">
        <v>1470</v>
      </c>
      <c s="37">
        <v>2.497</v>
      </c>
      <c s="36">
        <v>0</v>
      </c>
      <c s="36">
        <f>ROUND(G34*H34,6)</f>
      </c>
      <c r="L34" s="38">
        <v>0</v>
      </c>
      <c s="32">
        <f>ROUND(ROUND(L34,2)*ROUND(G34,3),2)</f>
      </c>
      <c s="36" t="s">
        <v>1471</v>
      </c>
      <c>
        <f>(M34*21)/100</f>
      </c>
      <c t="s">
        <v>28</v>
      </c>
    </row>
    <row r="35" spans="1:5" ht="25.5">
      <c r="A35" s="35" t="s">
        <v>56</v>
      </c>
      <c r="E35" s="39" t="s">
        <v>1488</v>
      </c>
    </row>
    <row r="36" spans="1:5" ht="12.75">
      <c r="A36" s="35" t="s">
        <v>57</v>
      </c>
      <c r="E36" s="40" t="s">
        <v>5</v>
      </c>
    </row>
    <row r="37" spans="1:5" ht="102">
      <c r="A37" t="s">
        <v>59</v>
      </c>
      <c r="E37" s="39" t="s">
        <v>1489</v>
      </c>
    </row>
    <row r="38" spans="1:16" ht="25.5">
      <c r="A38" t="s">
        <v>50</v>
      </c>
      <c s="34" t="s">
        <v>48</v>
      </c>
      <c s="34" t="s">
        <v>1490</v>
      </c>
      <c s="35" t="s">
        <v>5</v>
      </c>
      <c s="6" t="s">
        <v>1491</v>
      </c>
      <c s="36" t="s">
        <v>1470</v>
      </c>
      <c s="37">
        <v>24.973</v>
      </c>
      <c s="36">
        <v>0</v>
      </c>
      <c s="36">
        <f>ROUND(G38*H38,6)</f>
      </c>
      <c r="L38" s="38">
        <v>0</v>
      </c>
      <c s="32">
        <f>ROUND(ROUND(L38,2)*ROUND(G38,3),2)</f>
      </c>
      <c s="36" t="s">
        <v>1471</v>
      </c>
      <c>
        <f>(M38*21)/100</f>
      </c>
      <c t="s">
        <v>28</v>
      </c>
    </row>
    <row r="39" spans="1:5" ht="25.5">
      <c r="A39" s="35" t="s">
        <v>56</v>
      </c>
      <c r="E39" s="39" t="s">
        <v>1491</v>
      </c>
    </row>
    <row r="40" spans="1:5" ht="12.75">
      <c r="A40" s="35" t="s">
        <v>57</v>
      </c>
      <c r="E40" s="40" t="s">
        <v>5</v>
      </c>
    </row>
    <row r="41" spans="1:5" ht="102">
      <c r="A41" t="s">
        <v>59</v>
      </c>
      <c r="E41" s="39" t="s">
        <v>1489</v>
      </c>
    </row>
    <row r="42" spans="1:16" ht="25.5">
      <c r="A42" t="s">
        <v>50</v>
      </c>
      <c s="34" t="s">
        <v>107</v>
      </c>
      <c s="34" t="s">
        <v>1492</v>
      </c>
      <c s="35" t="s">
        <v>5</v>
      </c>
      <c s="6" t="s">
        <v>1493</v>
      </c>
      <c s="36" t="s">
        <v>1470</v>
      </c>
      <c s="37">
        <v>22.475</v>
      </c>
      <c s="36">
        <v>0</v>
      </c>
      <c s="36">
        <f>ROUND(G42*H42,6)</f>
      </c>
      <c r="L42" s="38">
        <v>0</v>
      </c>
      <c s="32">
        <f>ROUND(ROUND(L42,2)*ROUND(G42,3),2)</f>
      </c>
      <c s="36" t="s">
        <v>1471</v>
      </c>
      <c>
        <f>(M42*21)/100</f>
      </c>
      <c t="s">
        <v>28</v>
      </c>
    </row>
    <row r="43" spans="1:5" ht="25.5">
      <c r="A43" s="35" t="s">
        <v>56</v>
      </c>
      <c r="E43" s="39" t="s">
        <v>1493</v>
      </c>
    </row>
    <row r="44" spans="1:5" ht="12.75">
      <c r="A44" s="35" t="s">
        <v>57</v>
      </c>
      <c r="E44" s="40" t="s">
        <v>5</v>
      </c>
    </row>
    <row r="45" spans="1:5" ht="63.75">
      <c r="A45" t="s">
        <v>59</v>
      </c>
      <c r="E45" s="39" t="s">
        <v>1494</v>
      </c>
    </row>
    <row r="46" spans="1:16" ht="25.5">
      <c r="A46" t="s">
        <v>50</v>
      </c>
      <c s="34" t="s">
        <v>113</v>
      </c>
      <c s="34" t="s">
        <v>1495</v>
      </c>
      <c s="35" t="s">
        <v>1496</v>
      </c>
      <c s="6" t="s">
        <v>1497</v>
      </c>
      <c s="36" t="s">
        <v>1470</v>
      </c>
      <c s="37">
        <v>2.497</v>
      </c>
      <c s="36">
        <v>0</v>
      </c>
      <c s="36">
        <f>ROUND(G46*H46,6)</f>
      </c>
      <c r="L46" s="38">
        <v>0</v>
      </c>
      <c s="32">
        <f>ROUND(ROUND(L46,2)*ROUND(G46,3),2)</f>
      </c>
      <c s="36" t="s">
        <v>55</v>
      </c>
      <c>
        <f>(M46*21)/100</f>
      </c>
      <c t="s">
        <v>28</v>
      </c>
    </row>
    <row r="47" spans="1:5" ht="25.5">
      <c r="A47" s="35" t="s">
        <v>56</v>
      </c>
      <c r="E47" s="39" t="s">
        <v>1497</v>
      </c>
    </row>
    <row r="48" spans="1:5" ht="12.75">
      <c r="A48" s="35" t="s">
        <v>57</v>
      </c>
      <c r="E48" s="40" t="s">
        <v>5</v>
      </c>
    </row>
    <row r="49" spans="1:5" ht="63.75">
      <c r="A49" t="s">
        <v>59</v>
      </c>
      <c r="E49" s="39" t="s">
        <v>180</v>
      </c>
    </row>
    <row r="50" spans="1:13" ht="12.75">
      <c r="A50" t="s">
        <v>47</v>
      </c>
      <c r="C50" s="31" t="s">
        <v>28</v>
      </c>
      <c r="E50" s="33" t="s">
        <v>1498</v>
      </c>
      <c r="J50" s="32">
        <f>0</f>
      </c>
      <c s="32">
        <f>0</f>
      </c>
      <c s="32">
        <f>0+L51+L55+L59+L63+L67+L71+L75+L79+L83+L87+L91+L95</f>
      </c>
      <c s="32">
        <f>0+M51+M55+M59+M63+M67+M71+M75+M79+M83+M87+M91+M95</f>
      </c>
    </row>
    <row r="51" spans="1:16" ht="25.5">
      <c r="A51" t="s">
        <v>50</v>
      </c>
      <c s="34" t="s">
        <v>117</v>
      </c>
      <c s="34" t="s">
        <v>1499</v>
      </c>
      <c s="35" t="s">
        <v>5</v>
      </c>
      <c s="6" t="s">
        <v>1500</v>
      </c>
      <c s="36" t="s">
        <v>1293</v>
      </c>
      <c s="37">
        <v>355</v>
      </c>
      <c s="36">
        <v>0</v>
      </c>
      <c s="36">
        <f>ROUND(G51*H51,6)</f>
      </c>
      <c r="L51" s="38">
        <v>0</v>
      </c>
      <c s="32">
        <f>ROUND(ROUND(L51,2)*ROUND(G51,3),2)</f>
      </c>
      <c s="36" t="s">
        <v>1471</v>
      </c>
      <c>
        <f>(M51*21)/100</f>
      </c>
      <c t="s">
        <v>28</v>
      </c>
    </row>
    <row r="52" spans="1:5" ht="25.5">
      <c r="A52" s="35" t="s">
        <v>56</v>
      </c>
      <c r="E52" s="39" t="s">
        <v>1500</v>
      </c>
    </row>
    <row r="53" spans="1:5" ht="12.75">
      <c r="A53" s="35" t="s">
        <v>57</v>
      </c>
      <c r="E53" s="40" t="s">
        <v>5</v>
      </c>
    </row>
    <row r="54" spans="1:5" ht="102">
      <c r="A54" t="s">
        <v>59</v>
      </c>
      <c r="E54" s="39" t="s">
        <v>1501</v>
      </c>
    </row>
    <row r="55" spans="1:16" ht="12.75">
      <c r="A55" t="s">
        <v>50</v>
      </c>
      <c s="34" t="s">
        <v>121</v>
      </c>
      <c s="34" t="s">
        <v>1502</v>
      </c>
      <c s="35" t="s">
        <v>5</v>
      </c>
      <c s="6" t="s">
        <v>1503</v>
      </c>
      <c s="36" t="s">
        <v>1470</v>
      </c>
      <c s="37">
        <v>0.127</v>
      </c>
      <c s="36">
        <v>0</v>
      </c>
      <c s="36">
        <f>ROUND(G55*H55,6)</f>
      </c>
      <c r="L55" s="38">
        <v>0</v>
      </c>
      <c s="32">
        <f>ROUND(ROUND(L55,2)*ROUND(G55,3),2)</f>
      </c>
      <c s="36" t="s">
        <v>1471</v>
      </c>
      <c>
        <f>(M55*21)/100</f>
      </c>
      <c t="s">
        <v>28</v>
      </c>
    </row>
    <row r="56" spans="1:5" ht="12.75">
      <c r="A56" s="35" t="s">
        <v>56</v>
      </c>
      <c r="E56" s="39" t="s">
        <v>1503</v>
      </c>
    </row>
    <row r="57" spans="1:5" ht="12.75">
      <c r="A57" s="35" t="s">
        <v>57</v>
      </c>
      <c r="E57" s="40" t="s">
        <v>5</v>
      </c>
    </row>
    <row r="58" spans="1:5" ht="12.75">
      <c r="A58" t="s">
        <v>59</v>
      </c>
      <c r="E58" s="39" t="s">
        <v>5</v>
      </c>
    </row>
    <row r="59" spans="1:16" ht="12.75">
      <c r="A59" t="s">
        <v>50</v>
      </c>
      <c s="34" t="s">
        <v>125</v>
      </c>
      <c s="34" t="s">
        <v>1504</v>
      </c>
      <c s="35" t="s">
        <v>5</v>
      </c>
      <c s="6" t="s">
        <v>1505</v>
      </c>
      <c s="36" t="s">
        <v>1470</v>
      </c>
      <c s="37">
        <v>56.022</v>
      </c>
      <c s="36">
        <v>0</v>
      </c>
      <c s="36">
        <f>ROUND(G59*H59,6)</f>
      </c>
      <c r="L59" s="38">
        <v>0</v>
      </c>
      <c s="32">
        <f>ROUND(ROUND(L59,2)*ROUND(G59,3),2)</f>
      </c>
      <c s="36" t="s">
        <v>1471</v>
      </c>
      <c>
        <f>(M59*21)/100</f>
      </c>
      <c t="s">
        <v>28</v>
      </c>
    </row>
    <row r="60" spans="1:5" ht="12.75">
      <c r="A60" s="35" t="s">
        <v>56</v>
      </c>
      <c r="E60" s="39" t="s">
        <v>1505</v>
      </c>
    </row>
    <row r="61" spans="1:5" ht="12.75">
      <c r="A61" s="35" t="s">
        <v>57</v>
      </c>
      <c r="E61" s="40" t="s">
        <v>5</v>
      </c>
    </row>
    <row r="62" spans="1:5" ht="63.75">
      <c r="A62" t="s">
        <v>59</v>
      </c>
      <c r="E62" s="39" t="s">
        <v>1506</v>
      </c>
    </row>
    <row r="63" spans="1:16" ht="12.75">
      <c r="A63" t="s">
        <v>50</v>
      </c>
      <c s="34" t="s">
        <v>130</v>
      </c>
      <c s="34" t="s">
        <v>1507</v>
      </c>
      <c s="35" t="s">
        <v>5</v>
      </c>
      <c s="6" t="s">
        <v>1508</v>
      </c>
      <c s="36" t="s">
        <v>1293</v>
      </c>
      <c s="37">
        <v>1.44</v>
      </c>
      <c s="36">
        <v>0</v>
      </c>
      <c s="36">
        <f>ROUND(G63*H63,6)</f>
      </c>
      <c r="L63" s="38">
        <v>0</v>
      </c>
      <c s="32">
        <f>ROUND(ROUND(L63,2)*ROUND(G63,3),2)</f>
      </c>
      <c s="36" t="s">
        <v>1471</v>
      </c>
      <c>
        <f>(M63*21)/100</f>
      </c>
      <c t="s">
        <v>28</v>
      </c>
    </row>
    <row r="64" spans="1:5" ht="12.75">
      <c r="A64" s="35" t="s">
        <v>56</v>
      </c>
      <c r="E64" s="39" t="s">
        <v>1508</v>
      </c>
    </row>
    <row r="65" spans="1:5" ht="12.75">
      <c r="A65" s="35" t="s">
        <v>57</v>
      </c>
      <c r="E65" s="40" t="s">
        <v>5</v>
      </c>
    </row>
    <row r="66" spans="1:5" ht="140.25">
      <c r="A66" t="s">
        <v>59</v>
      </c>
      <c r="E66" s="39" t="s">
        <v>1509</v>
      </c>
    </row>
    <row r="67" spans="1:16" ht="12.75">
      <c r="A67" t="s">
        <v>50</v>
      </c>
      <c s="34" t="s">
        <v>134</v>
      </c>
      <c s="34" t="s">
        <v>1510</v>
      </c>
      <c s="35" t="s">
        <v>5</v>
      </c>
      <c s="6" t="s">
        <v>1511</v>
      </c>
      <c s="36" t="s">
        <v>1293</v>
      </c>
      <c s="37">
        <v>1.44</v>
      </c>
      <c s="36">
        <v>0</v>
      </c>
      <c s="36">
        <f>ROUND(G67*H67,6)</f>
      </c>
      <c r="L67" s="38">
        <v>0</v>
      </c>
      <c s="32">
        <f>ROUND(ROUND(L67,2)*ROUND(G67,3),2)</f>
      </c>
      <c s="36" t="s">
        <v>1471</v>
      </c>
      <c>
        <f>(M67*21)/100</f>
      </c>
      <c t="s">
        <v>28</v>
      </c>
    </row>
    <row r="68" spans="1:5" ht="12.75">
      <c r="A68" s="35" t="s">
        <v>56</v>
      </c>
      <c r="E68" s="39" t="s">
        <v>1511</v>
      </c>
    </row>
    <row r="69" spans="1:5" ht="12.75">
      <c r="A69" s="35" t="s">
        <v>57</v>
      </c>
      <c r="E69" s="40" t="s">
        <v>5</v>
      </c>
    </row>
    <row r="70" spans="1:5" ht="140.25">
      <c r="A70" t="s">
        <v>59</v>
      </c>
      <c r="E70" s="39" t="s">
        <v>1509</v>
      </c>
    </row>
    <row r="71" spans="1:16" ht="12.75">
      <c r="A71" t="s">
        <v>50</v>
      </c>
      <c s="34" t="s">
        <v>137</v>
      </c>
      <c s="34" t="s">
        <v>1512</v>
      </c>
      <c s="35" t="s">
        <v>5</v>
      </c>
      <c s="6" t="s">
        <v>1513</v>
      </c>
      <c s="36" t="s">
        <v>66</v>
      </c>
      <c s="37">
        <v>0.421</v>
      </c>
      <c s="36">
        <v>0</v>
      </c>
      <c s="36">
        <f>ROUND(G71*H71,6)</f>
      </c>
      <c r="L71" s="38">
        <v>0</v>
      </c>
      <c s="32">
        <f>ROUND(ROUND(L71,2)*ROUND(G71,3),2)</f>
      </c>
      <c s="36" t="s">
        <v>1471</v>
      </c>
      <c>
        <f>(M71*21)/100</f>
      </c>
      <c t="s">
        <v>28</v>
      </c>
    </row>
    <row r="72" spans="1:5" ht="12.75">
      <c r="A72" s="35" t="s">
        <v>56</v>
      </c>
      <c r="E72" s="39" t="s">
        <v>1513</v>
      </c>
    </row>
    <row r="73" spans="1:5" ht="12.75">
      <c r="A73" s="35" t="s">
        <v>57</v>
      </c>
      <c r="E73" s="40" t="s">
        <v>5</v>
      </c>
    </row>
    <row r="74" spans="1:5" ht="63.75">
      <c r="A74" t="s">
        <v>59</v>
      </c>
      <c r="E74" s="39" t="s">
        <v>1514</v>
      </c>
    </row>
    <row r="75" spans="1:16" ht="25.5">
      <c r="A75" t="s">
        <v>50</v>
      </c>
      <c s="34" t="s">
        <v>140</v>
      </c>
      <c s="34" t="s">
        <v>1515</v>
      </c>
      <c s="35" t="s">
        <v>5</v>
      </c>
      <c s="6" t="s">
        <v>1516</v>
      </c>
      <c s="36" t="s">
        <v>66</v>
      </c>
      <c s="37">
        <v>1.395</v>
      </c>
      <c s="36">
        <v>0</v>
      </c>
      <c s="36">
        <f>ROUND(G75*H75,6)</f>
      </c>
      <c r="L75" s="38">
        <v>0</v>
      </c>
      <c s="32">
        <f>ROUND(ROUND(L75,2)*ROUND(G75,3),2)</f>
      </c>
      <c s="36" t="s">
        <v>1471</v>
      </c>
      <c>
        <f>(M75*21)/100</f>
      </c>
      <c t="s">
        <v>28</v>
      </c>
    </row>
    <row r="76" spans="1:5" ht="25.5">
      <c r="A76" s="35" t="s">
        <v>56</v>
      </c>
      <c r="E76" s="39" t="s">
        <v>1516</v>
      </c>
    </row>
    <row r="77" spans="1:5" ht="12.75">
      <c r="A77" s="35" t="s">
        <v>57</v>
      </c>
      <c r="E77" s="40" t="s">
        <v>5</v>
      </c>
    </row>
    <row r="78" spans="1:5" ht="63.75">
      <c r="A78" t="s">
        <v>59</v>
      </c>
      <c r="E78" s="39" t="s">
        <v>1514</v>
      </c>
    </row>
    <row r="79" spans="1:16" ht="25.5">
      <c r="A79" t="s">
        <v>50</v>
      </c>
      <c s="34" t="s">
        <v>143</v>
      </c>
      <c s="34" t="s">
        <v>1517</v>
      </c>
      <c s="35" t="s">
        <v>5</v>
      </c>
      <c s="6" t="s">
        <v>1518</v>
      </c>
      <c s="36" t="s">
        <v>1470</v>
      </c>
      <c s="37">
        <v>1.012</v>
      </c>
      <c s="36">
        <v>0</v>
      </c>
      <c s="36">
        <f>ROUND(G79*H79,6)</f>
      </c>
      <c r="L79" s="38">
        <v>0</v>
      </c>
      <c s="32">
        <f>ROUND(ROUND(L79,2)*ROUND(G79,3),2)</f>
      </c>
      <c s="36" t="s">
        <v>1471</v>
      </c>
      <c>
        <f>(M79*21)/100</f>
      </c>
      <c t="s">
        <v>28</v>
      </c>
    </row>
    <row r="80" spans="1:5" ht="25.5">
      <c r="A80" s="35" t="s">
        <v>56</v>
      </c>
      <c r="E80" s="39" t="s">
        <v>1518</v>
      </c>
    </row>
    <row r="81" spans="1:5" ht="12.75">
      <c r="A81" s="35" t="s">
        <v>57</v>
      </c>
      <c r="E81" s="40" t="s">
        <v>5</v>
      </c>
    </row>
    <row r="82" spans="1:5" ht="63.75">
      <c r="A82" t="s">
        <v>59</v>
      </c>
      <c r="E82" s="39" t="s">
        <v>1519</v>
      </c>
    </row>
    <row r="83" spans="1:16" ht="12.75">
      <c r="A83" t="s">
        <v>50</v>
      </c>
      <c s="34" t="s">
        <v>146</v>
      </c>
      <c s="34" t="s">
        <v>1520</v>
      </c>
      <c s="35" t="s">
        <v>5</v>
      </c>
      <c s="6" t="s">
        <v>1521</v>
      </c>
      <c s="36" t="s">
        <v>1293</v>
      </c>
      <c s="37">
        <v>4.56</v>
      </c>
      <c s="36">
        <v>0</v>
      </c>
      <c s="36">
        <f>ROUND(G83*H83,6)</f>
      </c>
      <c r="L83" s="38">
        <v>0</v>
      </c>
      <c s="32">
        <f>ROUND(ROUND(L83,2)*ROUND(G83,3),2)</f>
      </c>
      <c s="36" t="s">
        <v>1471</v>
      </c>
      <c>
        <f>(M83*21)/100</f>
      </c>
      <c t="s">
        <v>28</v>
      </c>
    </row>
    <row r="84" spans="1:5" ht="12.75">
      <c r="A84" s="35" t="s">
        <v>56</v>
      </c>
      <c r="E84" s="39" t="s">
        <v>1521</v>
      </c>
    </row>
    <row r="85" spans="1:5" ht="12.75">
      <c r="A85" s="35" t="s">
        <v>57</v>
      </c>
      <c r="E85" s="40" t="s">
        <v>5</v>
      </c>
    </row>
    <row r="86" spans="1:5" ht="140.25">
      <c r="A86" t="s">
        <v>59</v>
      </c>
      <c r="E86" s="39" t="s">
        <v>1522</v>
      </c>
    </row>
    <row r="87" spans="1:16" ht="12.75">
      <c r="A87" t="s">
        <v>50</v>
      </c>
      <c s="34" t="s">
        <v>150</v>
      </c>
      <c s="34" t="s">
        <v>1523</v>
      </c>
      <c s="35" t="s">
        <v>5</v>
      </c>
      <c s="6" t="s">
        <v>1524</v>
      </c>
      <c s="36" t="s">
        <v>1293</v>
      </c>
      <c s="37">
        <v>4.56</v>
      </c>
      <c s="36">
        <v>0</v>
      </c>
      <c s="36">
        <f>ROUND(G87*H87,6)</f>
      </c>
      <c r="L87" s="38">
        <v>0</v>
      </c>
      <c s="32">
        <f>ROUND(ROUND(L87,2)*ROUND(G87,3),2)</f>
      </c>
      <c s="36" t="s">
        <v>1471</v>
      </c>
      <c>
        <f>(M87*21)/100</f>
      </c>
      <c t="s">
        <v>28</v>
      </c>
    </row>
    <row r="88" spans="1:5" ht="12.75">
      <c r="A88" s="35" t="s">
        <v>56</v>
      </c>
      <c r="E88" s="39" t="s">
        <v>1524</v>
      </c>
    </row>
    <row r="89" spans="1:5" ht="12.75">
      <c r="A89" s="35" t="s">
        <v>57</v>
      </c>
      <c r="E89" s="40" t="s">
        <v>5</v>
      </c>
    </row>
    <row r="90" spans="1:5" ht="140.25">
      <c r="A90" t="s">
        <v>59</v>
      </c>
      <c r="E90" s="39" t="s">
        <v>1522</v>
      </c>
    </row>
    <row r="91" spans="1:16" ht="12.75">
      <c r="A91" t="s">
        <v>50</v>
      </c>
      <c s="34" t="s">
        <v>154</v>
      </c>
      <c s="34" t="s">
        <v>1525</v>
      </c>
      <c s="35" t="s">
        <v>5</v>
      </c>
      <c s="6" t="s">
        <v>1526</v>
      </c>
      <c s="36" t="s">
        <v>66</v>
      </c>
      <c s="37">
        <v>0.081</v>
      </c>
      <c s="36">
        <v>0</v>
      </c>
      <c s="36">
        <f>ROUND(G91*H91,6)</f>
      </c>
      <c r="L91" s="38">
        <v>0</v>
      </c>
      <c s="32">
        <f>ROUND(ROUND(L91,2)*ROUND(G91,3),2)</f>
      </c>
      <c s="36" t="s">
        <v>1471</v>
      </c>
      <c>
        <f>(M91*21)/100</f>
      </c>
      <c t="s">
        <v>28</v>
      </c>
    </row>
    <row r="92" spans="1:5" ht="12.75">
      <c r="A92" s="35" t="s">
        <v>56</v>
      </c>
      <c r="E92" s="39" t="s">
        <v>1526</v>
      </c>
    </row>
    <row r="93" spans="1:5" ht="12.75">
      <c r="A93" s="35" t="s">
        <v>57</v>
      </c>
      <c r="E93" s="40" t="s">
        <v>5</v>
      </c>
    </row>
    <row r="94" spans="1:5" ht="12.75">
      <c r="A94" t="s">
        <v>59</v>
      </c>
      <c r="E94" s="39" t="s">
        <v>5</v>
      </c>
    </row>
    <row r="95" spans="1:16" ht="12.75">
      <c r="A95" t="s">
        <v>50</v>
      </c>
      <c s="34" t="s">
        <v>157</v>
      </c>
      <c s="34" t="s">
        <v>1527</v>
      </c>
      <c s="35" t="s">
        <v>5</v>
      </c>
      <c s="6" t="s">
        <v>1528</v>
      </c>
      <c s="36" t="s">
        <v>1470</v>
      </c>
      <c s="37">
        <v>28.173</v>
      </c>
      <c s="36">
        <v>0</v>
      </c>
      <c s="36">
        <f>ROUND(G95*H95,6)</f>
      </c>
      <c r="L95" s="38">
        <v>0</v>
      </c>
      <c s="32">
        <f>ROUND(ROUND(L95,2)*ROUND(G95,3),2)</f>
      </c>
      <c s="36" t="s">
        <v>1471</v>
      </c>
      <c>
        <f>(M95*21)/100</f>
      </c>
      <c t="s">
        <v>28</v>
      </c>
    </row>
    <row r="96" spans="1:5" ht="12.75">
      <c r="A96" s="35" t="s">
        <v>56</v>
      </c>
      <c r="E96" s="39" t="s">
        <v>1528</v>
      </c>
    </row>
    <row r="97" spans="1:5" ht="12.75">
      <c r="A97" s="35" t="s">
        <v>57</v>
      </c>
      <c r="E97" s="40" t="s">
        <v>5</v>
      </c>
    </row>
    <row r="98" spans="1:5" ht="102">
      <c r="A98" t="s">
        <v>59</v>
      </c>
      <c r="E98" s="39" t="s">
        <v>1529</v>
      </c>
    </row>
    <row r="99" spans="1:13" ht="12.75">
      <c r="A99" t="s">
        <v>47</v>
      </c>
      <c r="C99" s="31" t="s">
        <v>26</v>
      </c>
      <c r="E99" s="33" t="s">
        <v>1530</v>
      </c>
      <c r="J99" s="32">
        <f>0</f>
      </c>
      <c s="32">
        <f>0</f>
      </c>
      <c s="32">
        <f>0+L100+L104+L108+L112+L116+L120+L124+L128+L132+L136+L140+L144+L148+L152+L156+L160+L164+L168+L172+L176+L180+L184+L188+L192+L196</f>
      </c>
      <c s="32">
        <f>0+M100+M104+M108+M112+M116+M120+M124+M128+M132+M136+M140+M144+M148+M152+M156+M160+M164+M168+M172+M176+M180+M184+M188+M192+M196</f>
      </c>
    </row>
    <row r="100" spans="1:16" ht="25.5">
      <c r="A100" t="s">
        <v>50</v>
      </c>
      <c s="34" t="s">
        <v>160</v>
      </c>
      <c s="34" t="s">
        <v>1531</v>
      </c>
      <c s="35" t="s">
        <v>5</v>
      </c>
      <c s="6" t="s">
        <v>1532</v>
      </c>
      <c s="36" t="s">
        <v>66</v>
      </c>
      <c s="37">
        <v>0.028</v>
      </c>
      <c s="36">
        <v>0</v>
      </c>
      <c s="36">
        <f>ROUND(G100*H100,6)</f>
      </c>
      <c r="L100" s="38">
        <v>0</v>
      </c>
      <c s="32">
        <f>ROUND(ROUND(L100,2)*ROUND(G100,3),2)</f>
      </c>
      <c s="36" t="s">
        <v>1471</v>
      </c>
      <c>
        <f>(M100*21)/100</f>
      </c>
      <c t="s">
        <v>28</v>
      </c>
    </row>
    <row r="101" spans="1:5" ht="25.5">
      <c r="A101" s="35" t="s">
        <v>56</v>
      </c>
      <c r="E101" s="39" t="s">
        <v>1532</v>
      </c>
    </row>
    <row r="102" spans="1:5" ht="12.75">
      <c r="A102" s="35" t="s">
        <v>57</v>
      </c>
      <c r="E102" s="40" t="s">
        <v>5</v>
      </c>
    </row>
    <row r="103" spans="1:5" ht="12.75">
      <c r="A103" t="s">
        <v>59</v>
      </c>
      <c r="E103" s="39" t="s">
        <v>5</v>
      </c>
    </row>
    <row r="104" spans="1:16" ht="25.5">
      <c r="A104" t="s">
        <v>50</v>
      </c>
      <c s="34" t="s">
        <v>163</v>
      </c>
      <c s="34" t="s">
        <v>1533</v>
      </c>
      <c s="35" t="s">
        <v>5</v>
      </c>
      <c s="6" t="s">
        <v>1534</v>
      </c>
      <c s="36" t="s">
        <v>66</v>
      </c>
      <c s="37">
        <v>0.335</v>
      </c>
      <c s="36">
        <v>0</v>
      </c>
      <c s="36">
        <f>ROUND(G104*H104,6)</f>
      </c>
      <c r="L104" s="38">
        <v>0</v>
      </c>
      <c s="32">
        <f>ROUND(ROUND(L104,2)*ROUND(G104,3),2)</f>
      </c>
      <c s="36" t="s">
        <v>1471</v>
      </c>
      <c>
        <f>(M104*21)/100</f>
      </c>
      <c t="s">
        <v>28</v>
      </c>
    </row>
    <row r="105" spans="1:5" ht="25.5">
      <c r="A105" s="35" t="s">
        <v>56</v>
      </c>
      <c r="E105" s="39" t="s">
        <v>1534</v>
      </c>
    </row>
    <row r="106" spans="1:5" ht="12.75">
      <c r="A106" s="35" t="s">
        <v>57</v>
      </c>
      <c r="E106" s="40" t="s">
        <v>5</v>
      </c>
    </row>
    <row r="107" spans="1:5" ht="12.75">
      <c r="A107" t="s">
        <v>59</v>
      </c>
      <c r="E107" s="39" t="s">
        <v>5</v>
      </c>
    </row>
    <row r="108" spans="1:16" ht="25.5">
      <c r="A108" t="s">
        <v>50</v>
      </c>
      <c s="34" t="s">
        <v>170</v>
      </c>
      <c s="34" t="s">
        <v>1535</v>
      </c>
      <c s="35" t="s">
        <v>5</v>
      </c>
      <c s="6" t="s">
        <v>1536</v>
      </c>
      <c s="36" t="s">
        <v>66</v>
      </c>
      <c s="37">
        <v>0.902</v>
      </c>
      <c s="36">
        <v>0</v>
      </c>
      <c s="36">
        <f>ROUND(G108*H108,6)</f>
      </c>
      <c r="L108" s="38">
        <v>0</v>
      </c>
      <c s="32">
        <f>ROUND(ROUND(L108,2)*ROUND(G108,3),2)</f>
      </c>
      <c s="36" t="s">
        <v>1471</v>
      </c>
      <c>
        <f>(M108*21)/100</f>
      </c>
      <c t="s">
        <v>28</v>
      </c>
    </row>
    <row r="109" spans="1:5" ht="25.5">
      <c r="A109" s="35" t="s">
        <v>56</v>
      </c>
      <c r="E109" s="39" t="s">
        <v>1536</v>
      </c>
    </row>
    <row r="110" spans="1:5" ht="12.75">
      <c r="A110" s="35" t="s">
        <v>57</v>
      </c>
      <c r="E110" s="40" t="s">
        <v>5</v>
      </c>
    </row>
    <row r="111" spans="1:5" ht="12.75">
      <c r="A111" t="s">
        <v>59</v>
      </c>
      <c r="E111" s="39" t="s">
        <v>5</v>
      </c>
    </row>
    <row r="112" spans="1:16" ht="25.5">
      <c r="A112" t="s">
        <v>50</v>
      </c>
      <c s="34" t="s">
        <v>51</v>
      </c>
      <c s="34" t="s">
        <v>1537</v>
      </c>
      <c s="35" t="s">
        <v>5</v>
      </c>
      <c s="6" t="s">
        <v>1538</v>
      </c>
      <c s="36" t="s">
        <v>66</v>
      </c>
      <c s="37">
        <v>0.376</v>
      </c>
      <c s="36">
        <v>0</v>
      </c>
      <c s="36">
        <f>ROUND(G112*H112,6)</f>
      </c>
      <c r="L112" s="38">
        <v>0</v>
      </c>
      <c s="32">
        <f>ROUND(ROUND(L112,2)*ROUND(G112,3),2)</f>
      </c>
      <c s="36" t="s">
        <v>1471</v>
      </c>
      <c>
        <f>(M112*21)/100</f>
      </c>
      <c t="s">
        <v>28</v>
      </c>
    </row>
    <row r="113" spans="1:5" ht="25.5">
      <c r="A113" s="35" t="s">
        <v>56</v>
      </c>
      <c r="E113" s="39" t="s">
        <v>1538</v>
      </c>
    </row>
    <row r="114" spans="1:5" ht="12.75">
      <c r="A114" s="35" t="s">
        <v>57</v>
      </c>
      <c r="E114" s="40" t="s">
        <v>5</v>
      </c>
    </row>
    <row r="115" spans="1:5" ht="12.75">
      <c r="A115" t="s">
        <v>59</v>
      </c>
      <c r="E115" s="39" t="s">
        <v>5</v>
      </c>
    </row>
    <row r="116" spans="1:16" ht="25.5">
      <c r="A116" t="s">
        <v>50</v>
      </c>
      <c s="34" t="s">
        <v>255</v>
      </c>
      <c s="34" t="s">
        <v>1539</v>
      </c>
      <c s="35" t="s">
        <v>5</v>
      </c>
      <c s="6" t="s">
        <v>1540</v>
      </c>
      <c s="36" t="s">
        <v>66</v>
      </c>
      <c s="37">
        <v>0.522</v>
      </c>
      <c s="36">
        <v>0</v>
      </c>
      <c s="36">
        <f>ROUND(G116*H116,6)</f>
      </c>
      <c r="L116" s="38">
        <v>0</v>
      </c>
      <c s="32">
        <f>ROUND(ROUND(L116,2)*ROUND(G116,3),2)</f>
      </c>
      <c s="36" t="s">
        <v>1471</v>
      </c>
      <c>
        <f>(M116*21)/100</f>
      </c>
      <c t="s">
        <v>28</v>
      </c>
    </row>
    <row r="117" spans="1:5" ht="25.5">
      <c r="A117" s="35" t="s">
        <v>56</v>
      </c>
      <c r="E117" s="39" t="s">
        <v>1540</v>
      </c>
    </row>
    <row r="118" spans="1:5" ht="12.75">
      <c r="A118" s="35" t="s">
        <v>57</v>
      </c>
      <c r="E118" s="40" t="s">
        <v>5</v>
      </c>
    </row>
    <row r="119" spans="1:5" ht="12.75">
      <c r="A119" t="s">
        <v>59</v>
      </c>
      <c r="E119" s="39" t="s">
        <v>5</v>
      </c>
    </row>
    <row r="120" spans="1:16" ht="25.5">
      <c r="A120" t="s">
        <v>50</v>
      </c>
      <c s="34" t="s">
        <v>260</v>
      </c>
      <c s="34" t="s">
        <v>1541</v>
      </c>
      <c s="35" t="s">
        <v>5</v>
      </c>
      <c s="6" t="s">
        <v>1542</v>
      </c>
      <c s="36" t="s">
        <v>1470</v>
      </c>
      <c s="37">
        <v>15.575</v>
      </c>
      <c s="36">
        <v>0</v>
      </c>
      <c s="36">
        <f>ROUND(G120*H120,6)</f>
      </c>
      <c r="L120" s="38">
        <v>0</v>
      </c>
      <c s="32">
        <f>ROUND(ROUND(L120,2)*ROUND(G120,3),2)</f>
      </c>
      <c s="36" t="s">
        <v>1471</v>
      </c>
      <c>
        <f>(M120*21)/100</f>
      </c>
      <c t="s">
        <v>28</v>
      </c>
    </row>
    <row r="121" spans="1:5" ht="25.5">
      <c r="A121" s="35" t="s">
        <v>56</v>
      </c>
      <c r="E121" s="39" t="s">
        <v>1542</v>
      </c>
    </row>
    <row r="122" spans="1:5" ht="12.75">
      <c r="A122" s="35" t="s">
        <v>57</v>
      </c>
      <c r="E122" s="40" t="s">
        <v>5</v>
      </c>
    </row>
    <row r="123" spans="1:5" ht="63.75">
      <c r="A123" t="s">
        <v>59</v>
      </c>
      <c r="E123" s="39" t="s">
        <v>1543</v>
      </c>
    </row>
    <row r="124" spans="1:16" ht="25.5">
      <c r="A124" t="s">
        <v>50</v>
      </c>
      <c s="34" t="s">
        <v>264</v>
      </c>
      <c s="34" t="s">
        <v>1544</v>
      </c>
      <c s="35" t="s">
        <v>5</v>
      </c>
      <c s="6" t="s">
        <v>1545</v>
      </c>
      <c s="36" t="s">
        <v>1470</v>
      </c>
      <c s="37">
        <v>7.449</v>
      </c>
      <c s="36">
        <v>0</v>
      </c>
      <c s="36">
        <f>ROUND(G124*H124,6)</f>
      </c>
      <c r="L124" s="38">
        <v>0</v>
      </c>
      <c s="32">
        <f>ROUND(ROUND(L124,2)*ROUND(G124,3),2)</f>
      </c>
      <c s="36" t="s">
        <v>1471</v>
      </c>
      <c>
        <f>(M124*21)/100</f>
      </c>
      <c t="s">
        <v>28</v>
      </c>
    </row>
    <row r="125" spans="1:5" ht="25.5">
      <c r="A125" s="35" t="s">
        <v>56</v>
      </c>
      <c r="E125" s="39" t="s">
        <v>1545</v>
      </c>
    </row>
    <row r="126" spans="1:5" ht="12.75">
      <c r="A126" s="35" t="s">
        <v>57</v>
      </c>
      <c r="E126" s="40" t="s">
        <v>5</v>
      </c>
    </row>
    <row r="127" spans="1:5" ht="12.75">
      <c r="A127" t="s">
        <v>59</v>
      </c>
      <c r="E127" s="39" t="s">
        <v>5</v>
      </c>
    </row>
    <row r="128" spans="1:16" ht="12.75">
      <c r="A128" t="s">
        <v>50</v>
      </c>
      <c s="34" t="s">
        <v>270</v>
      </c>
      <c s="34" t="s">
        <v>1546</v>
      </c>
      <c s="35" t="s">
        <v>5</v>
      </c>
      <c s="6" t="s">
        <v>1547</v>
      </c>
      <c s="36" t="s">
        <v>1327</v>
      </c>
      <c s="37">
        <v>4</v>
      </c>
      <c s="36">
        <v>0</v>
      </c>
      <c s="36">
        <f>ROUND(G128*H128,6)</f>
      </c>
      <c r="L128" s="38">
        <v>0</v>
      </c>
      <c s="32">
        <f>ROUND(ROUND(L128,2)*ROUND(G128,3),2)</f>
      </c>
      <c s="36" t="s">
        <v>1471</v>
      </c>
      <c>
        <f>(M128*21)/100</f>
      </c>
      <c t="s">
        <v>28</v>
      </c>
    </row>
    <row r="129" spans="1:5" ht="12.75">
      <c r="A129" s="35" t="s">
        <v>56</v>
      </c>
      <c r="E129" s="39" t="s">
        <v>1547</v>
      </c>
    </row>
    <row r="130" spans="1:5" ht="12.75">
      <c r="A130" s="35" t="s">
        <v>57</v>
      </c>
      <c r="E130" s="40" t="s">
        <v>5</v>
      </c>
    </row>
    <row r="131" spans="1:5" ht="12.75">
      <c r="A131" t="s">
        <v>59</v>
      </c>
      <c r="E131" s="39" t="s">
        <v>5</v>
      </c>
    </row>
    <row r="132" spans="1:16" ht="12.75">
      <c r="A132" t="s">
        <v>50</v>
      </c>
      <c s="34" t="s">
        <v>275</v>
      </c>
      <c s="34" t="s">
        <v>1548</v>
      </c>
      <c s="35" t="s">
        <v>5</v>
      </c>
      <c s="6" t="s">
        <v>1549</v>
      </c>
      <c s="36" t="s">
        <v>1327</v>
      </c>
      <c s="37">
        <v>3</v>
      </c>
      <c s="36">
        <v>0</v>
      </c>
      <c s="36">
        <f>ROUND(G132*H132,6)</f>
      </c>
      <c r="L132" s="38">
        <v>0</v>
      </c>
      <c s="32">
        <f>ROUND(ROUND(L132,2)*ROUND(G132,3),2)</f>
      </c>
      <c s="36" t="s">
        <v>1471</v>
      </c>
      <c>
        <f>(M132*21)/100</f>
      </c>
      <c t="s">
        <v>28</v>
      </c>
    </row>
    <row r="133" spans="1:5" ht="12.75">
      <c r="A133" s="35" t="s">
        <v>56</v>
      </c>
      <c r="E133" s="39" t="s">
        <v>1549</v>
      </c>
    </row>
    <row r="134" spans="1:5" ht="12.75">
      <c r="A134" s="35" t="s">
        <v>57</v>
      </c>
      <c r="E134" s="40" t="s">
        <v>5</v>
      </c>
    </row>
    <row r="135" spans="1:5" ht="12.75">
      <c r="A135" t="s">
        <v>59</v>
      </c>
      <c r="E135" s="39" t="s">
        <v>5</v>
      </c>
    </row>
    <row r="136" spans="1:16" ht="12.75">
      <c r="A136" t="s">
        <v>50</v>
      </c>
      <c s="34" t="s">
        <v>279</v>
      </c>
      <c s="34" t="s">
        <v>1550</v>
      </c>
      <c s="35" t="s">
        <v>5</v>
      </c>
      <c s="6" t="s">
        <v>1551</v>
      </c>
      <c s="36" t="s">
        <v>1470</v>
      </c>
      <c s="37">
        <v>3.241</v>
      </c>
      <c s="36">
        <v>0</v>
      </c>
      <c s="36">
        <f>ROUND(G136*H136,6)</f>
      </c>
      <c r="L136" s="38">
        <v>0</v>
      </c>
      <c s="32">
        <f>ROUND(ROUND(L136,2)*ROUND(G136,3),2)</f>
      </c>
      <c s="36" t="s">
        <v>1471</v>
      </c>
      <c>
        <f>(M136*21)/100</f>
      </c>
      <c t="s">
        <v>28</v>
      </c>
    </row>
    <row r="137" spans="1:5" ht="12.75">
      <c r="A137" s="35" t="s">
        <v>56</v>
      </c>
      <c r="E137" s="39" t="s">
        <v>1551</v>
      </c>
    </row>
    <row r="138" spans="1:5" ht="12.75">
      <c r="A138" s="35" t="s">
        <v>57</v>
      </c>
      <c r="E138" s="40" t="s">
        <v>5</v>
      </c>
    </row>
    <row r="139" spans="1:5" ht="63.75">
      <c r="A139" t="s">
        <v>59</v>
      </c>
      <c r="E139" s="39" t="s">
        <v>1552</v>
      </c>
    </row>
    <row r="140" spans="1:16" ht="12.75">
      <c r="A140" t="s">
        <v>50</v>
      </c>
      <c s="34" t="s">
        <v>284</v>
      </c>
      <c s="34" t="s">
        <v>1553</v>
      </c>
      <c s="35" t="s">
        <v>5</v>
      </c>
      <c s="6" t="s">
        <v>1554</v>
      </c>
      <c s="36" t="s">
        <v>1327</v>
      </c>
      <c s="37">
        <v>18</v>
      </c>
      <c s="36">
        <v>0</v>
      </c>
      <c s="36">
        <f>ROUND(G140*H140,6)</f>
      </c>
      <c r="L140" s="38">
        <v>0</v>
      </c>
      <c s="32">
        <f>ROUND(ROUND(L140,2)*ROUND(G140,3),2)</f>
      </c>
      <c s="36" t="s">
        <v>1471</v>
      </c>
      <c>
        <f>(M140*21)/100</f>
      </c>
      <c t="s">
        <v>28</v>
      </c>
    </row>
    <row r="141" spans="1:5" ht="12.75">
      <c r="A141" s="35" t="s">
        <v>56</v>
      </c>
      <c r="E141" s="39" t="s">
        <v>1554</v>
      </c>
    </row>
    <row r="142" spans="1:5" ht="12.75">
      <c r="A142" s="35" t="s">
        <v>57</v>
      </c>
      <c r="E142" s="40" t="s">
        <v>5</v>
      </c>
    </row>
    <row r="143" spans="1:5" ht="63.75">
      <c r="A143" t="s">
        <v>59</v>
      </c>
      <c r="E143" s="39" t="s">
        <v>1555</v>
      </c>
    </row>
    <row r="144" spans="1:16" ht="12.75">
      <c r="A144" t="s">
        <v>50</v>
      </c>
      <c s="34" t="s">
        <v>287</v>
      </c>
      <c s="34" t="s">
        <v>1556</v>
      </c>
      <c s="35" t="s">
        <v>5</v>
      </c>
      <c s="6" t="s">
        <v>1557</v>
      </c>
      <c s="36" t="s">
        <v>1327</v>
      </c>
      <c s="37">
        <v>6</v>
      </c>
      <c s="36">
        <v>0</v>
      </c>
      <c s="36">
        <f>ROUND(G144*H144,6)</f>
      </c>
      <c r="L144" s="38">
        <v>0</v>
      </c>
      <c s="32">
        <f>ROUND(ROUND(L144,2)*ROUND(G144,3),2)</f>
      </c>
      <c s="36" t="s">
        <v>1471</v>
      </c>
      <c>
        <f>(M144*21)/100</f>
      </c>
      <c t="s">
        <v>28</v>
      </c>
    </row>
    <row r="145" spans="1:5" ht="12.75">
      <c r="A145" s="35" t="s">
        <v>56</v>
      </c>
      <c r="E145" s="39" t="s">
        <v>1557</v>
      </c>
    </row>
    <row r="146" spans="1:5" ht="12.75">
      <c r="A146" s="35" t="s">
        <v>57</v>
      </c>
      <c r="E146" s="40" t="s">
        <v>5</v>
      </c>
    </row>
    <row r="147" spans="1:5" ht="63.75">
      <c r="A147" t="s">
        <v>59</v>
      </c>
      <c r="E147" s="39" t="s">
        <v>1555</v>
      </c>
    </row>
    <row r="148" spans="1:16" ht="12.75">
      <c r="A148" t="s">
        <v>50</v>
      </c>
      <c s="34" t="s">
        <v>291</v>
      </c>
      <c s="34" t="s">
        <v>1558</v>
      </c>
      <c s="35" t="s">
        <v>5</v>
      </c>
      <c s="6" t="s">
        <v>1559</v>
      </c>
      <c s="36" t="s">
        <v>1327</v>
      </c>
      <c s="37">
        <v>8</v>
      </c>
      <c s="36">
        <v>0</v>
      </c>
      <c s="36">
        <f>ROUND(G148*H148,6)</f>
      </c>
      <c r="L148" s="38">
        <v>0</v>
      </c>
      <c s="32">
        <f>ROUND(ROUND(L148,2)*ROUND(G148,3),2)</f>
      </c>
      <c s="36" t="s">
        <v>1471</v>
      </c>
      <c>
        <f>(M148*21)/100</f>
      </c>
      <c t="s">
        <v>28</v>
      </c>
    </row>
    <row r="149" spans="1:5" ht="12.75">
      <c r="A149" s="35" t="s">
        <v>56</v>
      </c>
      <c r="E149" s="39" t="s">
        <v>1559</v>
      </c>
    </row>
    <row r="150" spans="1:5" ht="12.75">
      <c r="A150" s="35" t="s">
        <v>57</v>
      </c>
      <c r="E150" s="40" t="s">
        <v>5</v>
      </c>
    </row>
    <row r="151" spans="1:5" ht="63.75">
      <c r="A151" t="s">
        <v>59</v>
      </c>
      <c r="E151" s="39" t="s">
        <v>1555</v>
      </c>
    </row>
    <row r="152" spans="1:16" ht="12.75">
      <c r="A152" t="s">
        <v>50</v>
      </c>
      <c s="34" t="s">
        <v>295</v>
      </c>
      <c s="34" t="s">
        <v>1560</v>
      </c>
      <c s="35" t="s">
        <v>5</v>
      </c>
      <c s="6" t="s">
        <v>1561</v>
      </c>
      <c s="36" t="s">
        <v>1327</v>
      </c>
      <c s="37">
        <v>4</v>
      </c>
      <c s="36">
        <v>0</v>
      </c>
      <c s="36">
        <f>ROUND(G152*H152,6)</f>
      </c>
      <c r="L152" s="38">
        <v>0</v>
      </c>
      <c s="32">
        <f>ROUND(ROUND(L152,2)*ROUND(G152,3),2)</f>
      </c>
      <c s="36" t="s">
        <v>1471</v>
      </c>
      <c>
        <f>(M152*21)/100</f>
      </c>
      <c t="s">
        <v>28</v>
      </c>
    </row>
    <row r="153" spans="1:5" ht="12.75">
      <c r="A153" s="35" t="s">
        <v>56</v>
      </c>
      <c r="E153" s="39" t="s">
        <v>1561</v>
      </c>
    </row>
    <row r="154" spans="1:5" ht="12.75">
      <c r="A154" s="35" t="s">
        <v>57</v>
      </c>
      <c r="E154" s="40" t="s">
        <v>5</v>
      </c>
    </row>
    <row r="155" spans="1:5" ht="63.75">
      <c r="A155" t="s">
        <v>59</v>
      </c>
      <c r="E155" s="39" t="s">
        <v>1555</v>
      </c>
    </row>
    <row r="156" spans="1:16" ht="12.75">
      <c r="A156" t="s">
        <v>50</v>
      </c>
      <c s="34" t="s">
        <v>298</v>
      </c>
      <c s="34" t="s">
        <v>1562</v>
      </c>
      <c s="35" t="s">
        <v>5</v>
      </c>
      <c s="6" t="s">
        <v>1563</v>
      </c>
      <c s="36" t="s">
        <v>1327</v>
      </c>
      <c s="37">
        <v>16</v>
      </c>
      <c s="36">
        <v>0</v>
      </c>
      <c s="36">
        <f>ROUND(G156*H156,6)</f>
      </c>
      <c r="L156" s="38">
        <v>0</v>
      </c>
      <c s="32">
        <f>ROUND(ROUND(L156,2)*ROUND(G156,3),2)</f>
      </c>
      <c s="36" t="s">
        <v>1471</v>
      </c>
      <c>
        <f>(M156*21)/100</f>
      </c>
      <c t="s">
        <v>28</v>
      </c>
    </row>
    <row r="157" spans="1:5" ht="12.75">
      <c r="A157" s="35" t="s">
        <v>56</v>
      </c>
      <c r="E157" s="39" t="s">
        <v>1563</v>
      </c>
    </row>
    <row r="158" spans="1:5" ht="12.75">
      <c r="A158" s="35" t="s">
        <v>57</v>
      </c>
      <c r="E158" s="40" t="s">
        <v>5</v>
      </c>
    </row>
    <row r="159" spans="1:5" ht="63.75">
      <c r="A159" t="s">
        <v>59</v>
      </c>
      <c r="E159" s="39" t="s">
        <v>1555</v>
      </c>
    </row>
    <row r="160" spans="1:16" ht="25.5">
      <c r="A160" t="s">
        <v>50</v>
      </c>
      <c s="34" t="s">
        <v>302</v>
      </c>
      <c s="34" t="s">
        <v>1564</v>
      </c>
      <c s="35" t="s">
        <v>5</v>
      </c>
      <c s="6" t="s">
        <v>1565</v>
      </c>
      <c s="36" t="s">
        <v>66</v>
      </c>
      <c s="37">
        <v>0.33</v>
      </c>
      <c s="36">
        <v>0</v>
      </c>
      <c s="36">
        <f>ROUND(G160*H160,6)</f>
      </c>
      <c r="L160" s="38">
        <v>0</v>
      </c>
      <c s="32">
        <f>ROUND(ROUND(L160,2)*ROUND(G160,3),2)</f>
      </c>
      <c s="36" t="s">
        <v>1471</v>
      </c>
      <c>
        <f>(M160*21)/100</f>
      </c>
      <c t="s">
        <v>28</v>
      </c>
    </row>
    <row r="161" spans="1:5" ht="25.5">
      <c r="A161" s="35" t="s">
        <v>56</v>
      </c>
      <c r="E161" s="39" t="s">
        <v>1565</v>
      </c>
    </row>
    <row r="162" spans="1:5" ht="12.75">
      <c r="A162" s="35" t="s">
        <v>57</v>
      </c>
      <c r="E162" s="40" t="s">
        <v>5</v>
      </c>
    </row>
    <row r="163" spans="1:5" ht="63.75">
      <c r="A163" t="s">
        <v>59</v>
      </c>
      <c r="E163" s="39" t="s">
        <v>1566</v>
      </c>
    </row>
    <row r="164" spans="1:16" ht="25.5">
      <c r="A164" t="s">
        <v>50</v>
      </c>
      <c s="34" t="s">
        <v>306</v>
      </c>
      <c s="34" t="s">
        <v>1567</v>
      </c>
      <c s="35" t="s">
        <v>5</v>
      </c>
      <c s="6" t="s">
        <v>1568</v>
      </c>
      <c s="36" t="s">
        <v>66</v>
      </c>
      <c s="37">
        <v>1.637</v>
      </c>
      <c s="36">
        <v>0</v>
      </c>
      <c s="36">
        <f>ROUND(G164*H164,6)</f>
      </c>
      <c r="L164" s="38">
        <v>0</v>
      </c>
      <c s="32">
        <f>ROUND(ROUND(L164,2)*ROUND(G164,3),2)</f>
      </c>
      <c s="36" t="s">
        <v>1471</v>
      </c>
      <c>
        <f>(M164*21)/100</f>
      </c>
      <c t="s">
        <v>28</v>
      </c>
    </row>
    <row r="165" spans="1:5" ht="25.5">
      <c r="A165" s="35" t="s">
        <v>56</v>
      </c>
      <c r="E165" s="39" t="s">
        <v>1568</v>
      </c>
    </row>
    <row r="166" spans="1:5" ht="12.75">
      <c r="A166" s="35" t="s">
        <v>57</v>
      </c>
      <c r="E166" s="40" t="s">
        <v>5</v>
      </c>
    </row>
    <row r="167" spans="1:5" ht="63.75">
      <c r="A167" t="s">
        <v>59</v>
      </c>
      <c r="E167" s="39" t="s">
        <v>1566</v>
      </c>
    </row>
    <row r="168" spans="1:16" ht="25.5">
      <c r="A168" t="s">
        <v>50</v>
      </c>
      <c s="34" t="s">
        <v>310</v>
      </c>
      <c s="34" t="s">
        <v>1569</v>
      </c>
      <c s="35" t="s">
        <v>5</v>
      </c>
      <c s="6" t="s">
        <v>1570</v>
      </c>
      <c s="36" t="s">
        <v>1470</v>
      </c>
      <c s="37">
        <v>6.25</v>
      </c>
      <c s="36">
        <v>0</v>
      </c>
      <c s="36">
        <f>ROUND(G168*H168,6)</f>
      </c>
      <c r="L168" s="38">
        <v>0</v>
      </c>
      <c s="32">
        <f>ROUND(ROUND(L168,2)*ROUND(G168,3),2)</f>
      </c>
      <c s="36" t="s">
        <v>1471</v>
      </c>
      <c>
        <f>(M168*21)/100</f>
      </c>
      <c t="s">
        <v>28</v>
      </c>
    </row>
    <row r="169" spans="1:5" ht="25.5">
      <c r="A169" s="35" t="s">
        <v>56</v>
      </c>
      <c r="E169" s="39" t="s">
        <v>1570</v>
      </c>
    </row>
    <row r="170" spans="1:5" ht="12.75">
      <c r="A170" s="35" t="s">
        <v>57</v>
      </c>
      <c r="E170" s="40" t="s">
        <v>5</v>
      </c>
    </row>
    <row r="171" spans="1:5" ht="102">
      <c r="A171" t="s">
        <v>59</v>
      </c>
      <c r="E171" s="39" t="s">
        <v>1571</v>
      </c>
    </row>
    <row r="172" spans="1:16" ht="25.5">
      <c r="A172" t="s">
        <v>50</v>
      </c>
      <c s="34" t="s">
        <v>314</v>
      </c>
      <c s="34" t="s">
        <v>1572</v>
      </c>
      <c s="35" t="s">
        <v>5</v>
      </c>
      <c s="6" t="s">
        <v>1573</v>
      </c>
      <c s="36" t="s">
        <v>1293</v>
      </c>
      <c s="37">
        <v>1.619</v>
      </c>
      <c s="36">
        <v>0</v>
      </c>
      <c s="36">
        <f>ROUND(G172*H172,6)</f>
      </c>
      <c r="L172" s="38">
        <v>0</v>
      </c>
      <c s="32">
        <f>ROUND(ROUND(L172,2)*ROUND(G172,3),2)</f>
      </c>
      <c s="36" t="s">
        <v>1471</v>
      </c>
      <c>
        <f>(M172*21)/100</f>
      </c>
      <c t="s">
        <v>28</v>
      </c>
    </row>
    <row r="173" spans="1:5" ht="25.5">
      <c r="A173" s="35" t="s">
        <v>56</v>
      </c>
      <c r="E173" s="39" t="s">
        <v>1573</v>
      </c>
    </row>
    <row r="174" spans="1:5" ht="12.75">
      <c r="A174" s="35" t="s">
        <v>57</v>
      </c>
      <c r="E174" s="40" t="s">
        <v>5</v>
      </c>
    </row>
    <row r="175" spans="1:5" ht="63.75">
      <c r="A175" t="s">
        <v>59</v>
      </c>
      <c r="E175" s="39" t="s">
        <v>1543</v>
      </c>
    </row>
    <row r="176" spans="1:16" ht="25.5">
      <c r="A176" t="s">
        <v>50</v>
      </c>
      <c s="34" t="s">
        <v>318</v>
      </c>
      <c s="34" t="s">
        <v>1574</v>
      </c>
      <c s="35" t="s">
        <v>5</v>
      </c>
      <c s="6" t="s">
        <v>1575</v>
      </c>
      <c s="36" t="s">
        <v>1293</v>
      </c>
      <c s="37">
        <v>24.865</v>
      </c>
      <c s="36">
        <v>0</v>
      </c>
      <c s="36">
        <f>ROUND(G176*H176,6)</f>
      </c>
      <c r="L176" s="38">
        <v>0</v>
      </c>
      <c s="32">
        <f>ROUND(ROUND(L176,2)*ROUND(G176,3),2)</f>
      </c>
      <c s="36" t="s">
        <v>1471</v>
      </c>
      <c>
        <f>(M176*21)/100</f>
      </c>
      <c t="s">
        <v>28</v>
      </c>
    </row>
    <row r="177" spans="1:5" ht="25.5">
      <c r="A177" s="35" t="s">
        <v>56</v>
      </c>
      <c r="E177" s="39" t="s">
        <v>1575</v>
      </c>
    </row>
    <row r="178" spans="1:5" ht="12.75">
      <c r="A178" s="35" t="s">
        <v>57</v>
      </c>
      <c r="E178" s="40" t="s">
        <v>5</v>
      </c>
    </row>
    <row r="179" spans="1:5" ht="63.75">
      <c r="A179" t="s">
        <v>59</v>
      </c>
      <c r="E179" s="39" t="s">
        <v>1543</v>
      </c>
    </row>
    <row r="180" spans="1:16" ht="25.5">
      <c r="A180" t="s">
        <v>50</v>
      </c>
      <c s="34" t="s">
        <v>324</v>
      </c>
      <c s="34" t="s">
        <v>1576</v>
      </c>
      <c s="35" t="s">
        <v>5</v>
      </c>
      <c s="6" t="s">
        <v>1577</v>
      </c>
      <c s="36" t="s">
        <v>1293</v>
      </c>
      <c s="37">
        <v>15.62</v>
      </c>
      <c s="36">
        <v>0</v>
      </c>
      <c s="36">
        <f>ROUND(G180*H180,6)</f>
      </c>
      <c r="L180" s="38">
        <v>0</v>
      </c>
      <c s="32">
        <f>ROUND(ROUND(L180,2)*ROUND(G180,3),2)</f>
      </c>
      <c s="36" t="s">
        <v>1471</v>
      </c>
      <c>
        <f>(M180*21)/100</f>
      </c>
      <c t="s">
        <v>28</v>
      </c>
    </row>
    <row r="181" spans="1:5" ht="25.5">
      <c r="A181" s="35" t="s">
        <v>56</v>
      </c>
      <c r="E181" s="39" t="s">
        <v>1577</v>
      </c>
    </row>
    <row r="182" spans="1:5" ht="12.75">
      <c r="A182" s="35" t="s">
        <v>57</v>
      </c>
      <c r="E182" s="40" t="s">
        <v>5</v>
      </c>
    </row>
    <row r="183" spans="1:5" ht="102">
      <c r="A183" t="s">
        <v>59</v>
      </c>
      <c r="E183" s="39" t="s">
        <v>1578</v>
      </c>
    </row>
    <row r="184" spans="1:16" ht="25.5">
      <c r="A184" t="s">
        <v>50</v>
      </c>
      <c s="34" t="s">
        <v>328</v>
      </c>
      <c s="34" t="s">
        <v>1579</v>
      </c>
      <c s="35" t="s">
        <v>5</v>
      </c>
      <c s="6" t="s">
        <v>1580</v>
      </c>
      <c s="36" t="s">
        <v>1293</v>
      </c>
      <c s="37">
        <v>11.294</v>
      </c>
      <c s="36">
        <v>0</v>
      </c>
      <c s="36">
        <f>ROUND(G184*H184,6)</f>
      </c>
      <c r="L184" s="38">
        <v>0</v>
      </c>
      <c s="32">
        <f>ROUND(ROUND(L184,2)*ROUND(G184,3),2)</f>
      </c>
      <c s="36" t="s">
        <v>1471</v>
      </c>
      <c>
        <f>(M184*21)/100</f>
      </c>
      <c t="s">
        <v>28</v>
      </c>
    </row>
    <row r="185" spans="1:5" ht="25.5">
      <c r="A185" s="35" t="s">
        <v>56</v>
      </c>
      <c r="E185" s="39" t="s">
        <v>1580</v>
      </c>
    </row>
    <row r="186" spans="1:5" ht="12.75">
      <c r="A186" s="35" t="s">
        <v>57</v>
      </c>
      <c r="E186" s="40" t="s">
        <v>5</v>
      </c>
    </row>
    <row r="187" spans="1:5" ht="63.75">
      <c r="A187" t="s">
        <v>59</v>
      </c>
      <c r="E187" s="39" t="s">
        <v>1581</v>
      </c>
    </row>
    <row r="188" spans="1:16" ht="12.75">
      <c r="A188" t="s">
        <v>50</v>
      </c>
      <c s="34" t="s">
        <v>332</v>
      </c>
      <c s="34" t="s">
        <v>1582</v>
      </c>
      <c s="35" t="s">
        <v>5</v>
      </c>
      <c s="6" t="s">
        <v>1583</v>
      </c>
      <c s="36" t="s">
        <v>1293</v>
      </c>
      <c s="37">
        <v>17.268</v>
      </c>
      <c s="36">
        <v>0</v>
      </c>
      <c s="36">
        <f>ROUND(G188*H188,6)</f>
      </c>
      <c r="L188" s="38">
        <v>0</v>
      </c>
      <c s="32">
        <f>ROUND(ROUND(L188,2)*ROUND(G188,3),2)</f>
      </c>
      <c s="36" t="s">
        <v>1471</v>
      </c>
      <c>
        <f>(M188*21)/100</f>
      </c>
      <c t="s">
        <v>28</v>
      </c>
    </row>
    <row r="189" spans="1:5" ht="12.75">
      <c r="A189" s="35" t="s">
        <v>56</v>
      </c>
      <c r="E189" s="39" t="s">
        <v>1583</v>
      </c>
    </row>
    <row r="190" spans="1:5" ht="12.75">
      <c r="A190" s="35" t="s">
        <v>57</v>
      </c>
      <c r="E190" s="40" t="s">
        <v>5</v>
      </c>
    </row>
    <row r="191" spans="1:5" ht="63.75">
      <c r="A191" t="s">
        <v>59</v>
      </c>
      <c r="E191" s="39" t="s">
        <v>1584</v>
      </c>
    </row>
    <row r="192" spans="1:16" ht="12.75">
      <c r="A192" t="s">
        <v>50</v>
      </c>
      <c s="34" t="s">
        <v>336</v>
      </c>
      <c s="34" t="s">
        <v>1585</v>
      </c>
      <c s="35" t="s">
        <v>5</v>
      </c>
      <c s="6" t="s">
        <v>1586</v>
      </c>
      <c s="36" t="s">
        <v>1293</v>
      </c>
      <c s="37">
        <v>11</v>
      </c>
      <c s="36">
        <v>0</v>
      </c>
      <c s="36">
        <f>ROUND(G192*H192,6)</f>
      </c>
      <c r="L192" s="38">
        <v>0</v>
      </c>
      <c s="32">
        <f>ROUND(ROUND(L192,2)*ROUND(G192,3),2)</f>
      </c>
      <c s="36" t="s">
        <v>1471</v>
      </c>
      <c>
        <f>(M192*21)/100</f>
      </c>
      <c t="s">
        <v>28</v>
      </c>
    </row>
    <row r="193" spans="1:5" ht="12.75">
      <c r="A193" s="35" t="s">
        <v>56</v>
      </c>
      <c r="E193" s="39" t="s">
        <v>1586</v>
      </c>
    </row>
    <row r="194" spans="1:5" ht="12.75">
      <c r="A194" s="35" t="s">
        <v>57</v>
      </c>
      <c r="E194" s="40" t="s">
        <v>5</v>
      </c>
    </row>
    <row r="195" spans="1:5" ht="63.75">
      <c r="A195" t="s">
        <v>59</v>
      </c>
      <c r="E195" s="39" t="s">
        <v>1587</v>
      </c>
    </row>
    <row r="196" spans="1:16" ht="12.75">
      <c r="A196" t="s">
        <v>50</v>
      </c>
      <c s="34" t="s">
        <v>339</v>
      </c>
      <c s="34" t="s">
        <v>1588</v>
      </c>
      <c s="35" t="s">
        <v>5</v>
      </c>
      <c s="6" t="s">
        <v>1589</v>
      </c>
      <c s="36" t="s">
        <v>1293</v>
      </c>
      <c s="37">
        <v>7.275</v>
      </c>
      <c s="36">
        <v>0</v>
      </c>
      <c s="36">
        <f>ROUND(G196*H196,6)</f>
      </c>
      <c r="L196" s="38">
        <v>0</v>
      </c>
      <c s="32">
        <f>ROUND(ROUND(L196,2)*ROUND(G196,3),2)</f>
      </c>
      <c s="36" t="s">
        <v>1471</v>
      </c>
      <c>
        <f>(M196*21)/100</f>
      </c>
      <c t="s">
        <v>28</v>
      </c>
    </row>
    <row r="197" spans="1:5" ht="12.75">
      <c r="A197" s="35" t="s">
        <v>56</v>
      </c>
      <c r="E197" s="39" t="s">
        <v>1589</v>
      </c>
    </row>
    <row r="198" spans="1:5" ht="12.75">
      <c r="A198" s="35" t="s">
        <v>57</v>
      </c>
      <c r="E198" s="40" t="s">
        <v>5</v>
      </c>
    </row>
    <row r="199" spans="1:5" ht="63.75">
      <c r="A199" t="s">
        <v>59</v>
      </c>
      <c r="E199" s="39" t="s">
        <v>1587</v>
      </c>
    </row>
    <row r="200" spans="1:13" ht="12.75">
      <c r="A200" t="s">
        <v>47</v>
      </c>
      <c r="C200" s="31" t="s">
        <v>1590</v>
      </c>
      <c r="E200" s="33" t="s">
        <v>1591</v>
      </c>
      <c r="J200" s="32">
        <f>0</f>
      </c>
      <c s="32">
        <f>0</f>
      </c>
      <c s="32">
        <f>0+L201+L205+L209+L213+L217+L221</f>
      </c>
      <c s="32">
        <f>0+M201+M205+M209+M213+M217+M221</f>
      </c>
    </row>
    <row r="201" spans="1:16" ht="25.5">
      <c r="A201" t="s">
        <v>50</v>
      </c>
      <c s="34" t="s">
        <v>343</v>
      </c>
      <c s="34" t="s">
        <v>1592</v>
      </c>
      <c s="35" t="s">
        <v>5</v>
      </c>
      <c s="6" t="s">
        <v>1593</v>
      </c>
      <c s="36" t="s">
        <v>1293</v>
      </c>
      <c s="37">
        <v>11.25</v>
      </c>
      <c s="36">
        <v>0</v>
      </c>
      <c s="36">
        <f>ROUND(G201*H201,6)</f>
      </c>
      <c r="L201" s="38">
        <v>0</v>
      </c>
      <c s="32">
        <f>ROUND(ROUND(L201,2)*ROUND(G201,3),2)</f>
      </c>
      <c s="36" t="s">
        <v>1471</v>
      </c>
      <c>
        <f>(M201*21)/100</f>
      </c>
      <c t="s">
        <v>28</v>
      </c>
    </row>
    <row r="202" spans="1:5" ht="38.25">
      <c r="A202" s="35" t="s">
        <v>56</v>
      </c>
      <c r="E202" s="39" t="s">
        <v>1594</v>
      </c>
    </row>
    <row r="203" spans="1:5" ht="12.75">
      <c r="A203" s="35" t="s">
        <v>57</v>
      </c>
      <c r="E203" s="40" t="s">
        <v>5</v>
      </c>
    </row>
    <row r="204" spans="1:5" ht="102">
      <c r="A204" t="s">
        <v>59</v>
      </c>
      <c r="E204" s="39" t="s">
        <v>1595</v>
      </c>
    </row>
    <row r="205" spans="1:16" ht="25.5">
      <c r="A205" t="s">
        <v>50</v>
      </c>
      <c s="34" t="s">
        <v>347</v>
      </c>
      <c s="34" t="s">
        <v>1596</v>
      </c>
      <c s="35" t="s">
        <v>5</v>
      </c>
      <c s="6" t="s">
        <v>1597</v>
      </c>
      <c s="36" t="s">
        <v>1293</v>
      </c>
      <c s="37">
        <v>14.325</v>
      </c>
      <c s="36">
        <v>0</v>
      </c>
      <c s="36">
        <f>ROUND(G205*H205,6)</f>
      </c>
      <c r="L205" s="38">
        <v>0</v>
      </c>
      <c s="32">
        <f>ROUND(ROUND(L205,2)*ROUND(G205,3),2)</f>
      </c>
      <c s="36" t="s">
        <v>1471</v>
      </c>
      <c>
        <f>(M205*21)/100</f>
      </c>
      <c t="s">
        <v>28</v>
      </c>
    </row>
    <row r="206" spans="1:5" ht="38.25">
      <c r="A206" s="35" t="s">
        <v>56</v>
      </c>
      <c r="E206" s="39" t="s">
        <v>1598</v>
      </c>
    </row>
    <row r="207" spans="1:5" ht="12.75">
      <c r="A207" s="35" t="s">
        <v>57</v>
      </c>
      <c r="E207" s="40" t="s">
        <v>5</v>
      </c>
    </row>
    <row r="208" spans="1:5" ht="102">
      <c r="A208" t="s">
        <v>59</v>
      </c>
      <c r="E208" s="39" t="s">
        <v>1595</v>
      </c>
    </row>
    <row r="209" spans="1:16" ht="25.5">
      <c r="A209" t="s">
        <v>50</v>
      </c>
      <c s="34" t="s">
        <v>351</v>
      </c>
      <c s="34" t="s">
        <v>1599</v>
      </c>
      <c s="35" t="s">
        <v>5</v>
      </c>
      <c s="6" t="s">
        <v>1600</v>
      </c>
      <c s="36" t="s">
        <v>1293</v>
      </c>
      <c s="37">
        <v>25.481</v>
      </c>
      <c s="36">
        <v>0</v>
      </c>
      <c s="36">
        <f>ROUND(G209*H209,6)</f>
      </c>
      <c r="L209" s="38">
        <v>0</v>
      </c>
      <c s="32">
        <f>ROUND(ROUND(L209,2)*ROUND(G209,3),2)</f>
      </c>
      <c s="36" t="s">
        <v>1471</v>
      </c>
      <c>
        <f>(M209*21)/100</f>
      </c>
      <c t="s">
        <v>28</v>
      </c>
    </row>
    <row r="210" spans="1:5" ht="38.25">
      <c r="A210" s="35" t="s">
        <v>56</v>
      </c>
      <c r="E210" s="39" t="s">
        <v>1601</v>
      </c>
    </row>
    <row r="211" spans="1:5" ht="12.75">
      <c r="A211" s="35" t="s">
        <v>57</v>
      </c>
      <c r="E211" s="40" t="s">
        <v>5</v>
      </c>
    </row>
    <row r="212" spans="1:5" ht="102">
      <c r="A212" t="s">
        <v>59</v>
      </c>
      <c r="E212" s="39" t="s">
        <v>1595</v>
      </c>
    </row>
    <row r="213" spans="1:16" ht="25.5">
      <c r="A213" t="s">
        <v>50</v>
      </c>
      <c s="34" t="s">
        <v>490</v>
      </c>
      <c s="34" t="s">
        <v>1602</v>
      </c>
      <c s="35" t="s">
        <v>5</v>
      </c>
      <c s="6" t="s">
        <v>1603</v>
      </c>
      <c s="36" t="s">
        <v>1293</v>
      </c>
      <c s="37">
        <v>39.225</v>
      </c>
      <c s="36">
        <v>0</v>
      </c>
      <c s="36">
        <f>ROUND(G213*H213,6)</f>
      </c>
      <c r="L213" s="38">
        <v>0</v>
      </c>
      <c s="32">
        <f>ROUND(ROUND(L213,2)*ROUND(G213,3),2)</f>
      </c>
      <c s="36" t="s">
        <v>1471</v>
      </c>
      <c>
        <f>(M213*21)/100</f>
      </c>
      <c t="s">
        <v>28</v>
      </c>
    </row>
    <row r="214" spans="1:5" ht="38.25">
      <c r="A214" s="35" t="s">
        <v>56</v>
      </c>
      <c r="E214" s="39" t="s">
        <v>1604</v>
      </c>
    </row>
    <row r="215" spans="1:5" ht="12.75">
      <c r="A215" s="35" t="s">
        <v>57</v>
      </c>
      <c r="E215" s="40" t="s">
        <v>5</v>
      </c>
    </row>
    <row r="216" spans="1:5" ht="102">
      <c r="A216" t="s">
        <v>59</v>
      </c>
      <c r="E216" s="39" t="s">
        <v>1595</v>
      </c>
    </row>
    <row r="217" spans="1:16" ht="25.5">
      <c r="A217" t="s">
        <v>50</v>
      </c>
      <c s="34" t="s">
        <v>494</v>
      </c>
      <c s="34" t="s">
        <v>1605</v>
      </c>
      <c s="35" t="s">
        <v>5</v>
      </c>
      <c s="6" t="s">
        <v>1606</v>
      </c>
      <c s="36" t="s">
        <v>1293</v>
      </c>
      <c s="37">
        <v>327.985</v>
      </c>
      <c s="36">
        <v>0</v>
      </c>
      <c s="36">
        <f>ROUND(G217*H217,6)</f>
      </c>
      <c r="L217" s="38">
        <v>0</v>
      </c>
      <c s="32">
        <f>ROUND(ROUND(L217,2)*ROUND(G217,3),2)</f>
      </c>
      <c s="36" t="s">
        <v>1471</v>
      </c>
      <c>
        <f>(M217*21)/100</f>
      </c>
      <c t="s">
        <v>28</v>
      </c>
    </row>
    <row r="218" spans="1:5" ht="25.5">
      <c r="A218" s="35" t="s">
        <v>56</v>
      </c>
      <c r="E218" s="39" t="s">
        <v>1606</v>
      </c>
    </row>
    <row r="219" spans="1:5" ht="12.75">
      <c r="A219" s="35" t="s">
        <v>57</v>
      </c>
      <c r="E219" s="40" t="s">
        <v>5</v>
      </c>
    </row>
    <row r="220" spans="1:5" ht="12.75">
      <c r="A220" t="s">
        <v>59</v>
      </c>
      <c r="E220" s="39" t="s">
        <v>5</v>
      </c>
    </row>
    <row r="221" spans="1:16" ht="12.75">
      <c r="A221" t="s">
        <v>50</v>
      </c>
      <c s="34" t="s">
        <v>498</v>
      </c>
      <c s="34" t="s">
        <v>1607</v>
      </c>
      <c s="35" t="s">
        <v>5</v>
      </c>
      <c s="6" t="s">
        <v>1608</v>
      </c>
      <c s="36" t="s">
        <v>1293</v>
      </c>
      <c s="37">
        <v>3.563</v>
      </c>
      <c s="36">
        <v>0</v>
      </c>
      <c s="36">
        <f>ROUND(G221*H221,6)</f>
      </c>
      <c r="L221" s="38">
        <v>0</v>
      </c>
      <c s="32">
        <f>ROUND(ROUND(L221,2)*ROUND(G221,3),2)</f>
      </c>
      <c s="36" t="s">
        <v>55</v>
      </c>
      <c>
        <f>(M221*21)/100</f>
      </c>
      <c t="s">
        <v>28</v>
      </c>
    </row>
    <row r="222" spans="1:5" ht="12.75">
      <c r="A222" s="35" t="s">
        <v>56</v>
      </c>
      <c r="E222" s="39" t="s">
        <v>1608</v>
      </c>
    </row>
    <row r="223" spans="1:5" ht="12.75">
      <c r="A223" s="35" t="s">
        <v>57</v>
      </c>
      <c r="E223" s="40" t="s">
        <v>5</v>
      </c>
    </row>
    <row r="224" spans="1:5" ht="12.75">
      <c r="A224" t="s">
        <v>59</v>
      </c>
      <c r="E224" s="39" t="s">
        <v>5</v>
      </c>
    </row>
    <row r="225" spans="1:13" ht="12.75">
      <c r="A225" t="s">
        <v>47</v>
      </c>
      <c r="C225" s="31" t="s">
        <v>78</v>
      </c>
      <c r="E225" s="33" t="s">
        <v>1609</v>
      </c>
      <c r="J225" s="32">
        <f>0</f>
      </c>
      <c s="32">
        <f>0</f>
      </c>
      <c s="32">
        <f>0+L226</f>
      </c>
      <c s="32">
        <f>0+M226</f>
      </c>
    </row>
    <row r="226" spans="1:16" ht="25.5">
      <c r="A226" t="s">
        <v>50</v>
      </c>
      <c s="34" t="s">
        <v>502</v>
      </c>
      <c s="34" t="s">
        <v>1610</v>
      </c>
      <c s="35" t="s">
        <v>5</v>
      </c>
      <c s="6" t="s">
        <v>1611</v>
      </c>
      <c s="36" t="s">
        <v>1327</v>
      </c>
      <c s="37">
        <v>60</v>
      </c>
      <c s="36">
        <v>0</v>
      </c>
      <c s="36">
        <f>ROUND(G226*H226,6)</f>
      </c>
      <c r="L226" s="38">
        <v>0</v>
      </c>
      <c s="32">
        <f>ROUND(ROUND(L226,2)*ROUND(G226,3),2)</f>
      </c>
      <c s="36" t="s">
        <v>1471</v>
      </c>
      <c>
        <f>(M226*21)/100</f>
      </c>
      <c t="s">
        <v>28</v>
      </c>
    </row>
    <row r="227" spans="1:5" ht="25.5">
      <c r="A227" s="35" t="s">
        <v>56</v>
      </c>
      <c r="E227" s="39" t="s">
        <v>1611</v>
      </c>
    </row>
    <row r="228" spans="1:5" ht="12.75">
      <c r="A228" s="35" t="s">
        <v>57</v>
      </c>
      <c r="E228" s="40" t="s">
        <v>5</v>
      </c>
    </row>
    <row r="229" spans="1:5" ht="12.75">
      <c r="A229" t="s">
        <v>59</v>
      </c>
      <c r="E229" s="39" t="s">
        <v>5</v>
      </c>
    </row>
    <row r="230" spans="1:13" ht="12.75">
      <c r="A230" t="s">
        <v>47</v>
      </c>
      <c r="C230" s="31" t="s">
        <v>1612</v>
      </c>
      <c r="E230" s="33" t="s">
        <v>1613</v>
      </c>
      <c r="J230" s="32">
        <f>0</f>
      </c>
      <c s="32">
        <f>0</f>
      </c>
      <c s="32">
        <f>0+L231+L235+L239+L243</f>
      </c>
      <c s="32">
        <f>0+M231+M235+M239+M243</f>
      </c>
    </row>
    <row r="231" spans="1:16" ht="25.5">
      <c r="A231" t="s">
        <v>50</v>
      </c>
      <c s="34" t="s">
        <v>506</v>
      </c>
      <c s="34" t="s">
        <v>1614</v>
      </c>
      <c s="35" t="s">
        <v>5</v>
      </c>
      <c s="6" t="s">
        <v>1615</v>
      </c>
      <c s="36" t="s">
        <v>1293</v>
      </c>
      <c s="37">
        <v>24.59</v>
      </c>
      <c s="36">
        <v>0</v>
      </c>
      <c s="36">
        <f>ROUND(G231*H231,6)</f>
      </c>
      <c r="L231" s="38">
        <v>0</v>
      </c>
      <c s="32">
        <f>ROUND(ROUND(L231,2)*ROUND(G231,3),2)</f>
      </c>
      <c s="36" t="s">
        <v>1471</v>
      </c>
      <c>
        <f>(M231*21)/100</f>
      </c>
      <c t="s">
        <v>28</v>
      </c>
    </row>
    <row r="232" spans="1:5" ht="38.25">
      <c r="A232" s="35" t="s">
        <v>56</v>
      </c>
      <c r="E232" s="39" t="s">
        <v>1616</v>
      </c>
    </row>
    <row r="233" spans="1:5" ht="12.75">
      <c r="A233" s="35" t="s">
        <v>57</v>
      </c>
      <c r="E233" s="40" t="s">
        <v>5</v>
      </c>
    </row>
    <row r="234" spans="1:5" ht="12.75">
      <c r="A234" t="s">
        <v>59</v>
      </c>
      <c r="E234" s="39" t="s">
        <v>5</v>
      </c>
    </row>
    <row r="235" spans="1:16" ht="25.5">
      <c r="A235" t="s">
        <v>50</v>
      </c>
      <c s="34" t="s">
        <v>511</v>
      </c>
      <c s="34" t="s">
        <v>1617</v>
      </c>
      <c s="35" t="s">
        <v>5</v>
      </c>
      <c s="6" t="s">
        <v>1618</v>
      </c>
      <c s="36" t="s">
        <v>1293</v>
      </c>
      <c s="37">
        <v>29.07</v>
      </c>
      <c s="36">
        <v>0</v>
      </c>
      <c s="36">
        <f>ROUND(G235*H235,6)</f>
      </c>
      <c r="L235" s="38">
        <v>0</v>
      </c>
      <c s="32">
        <f>ROUND(ROUND(L235,2)*ROUND(G235,3),2)</f>
      </c>
      <c s="36" t="s">
        <v>1471</v>
      </c>
      <c>
        <f>(M235*21)/100</f>
      </c>
      <c t="s">
        <v>28</v>
      </c>
    </row>
    <row r="236" spans="1:5" ht="38.25">
      <c r="A236" s="35" t="s">
        <v>56</v>
      </c>
      <c r="E236" s="39" t="s">
        <v>1619</v>
      </c>
    </row>
    <row r="237" spans="1:5" ht="12.75">
      <c r="A237" s="35" t="s">
        <v>57</v>
      </c>
      <c r="E237" s="40" t="s">
        <v>5</v>
      </c>
    </row>
    <row r="238" spans="1:5" ht="12.75">
      <c r="A238" t="s">
        <v>59</v>
      </c>
      <c r="E238" s="39" t="s">
        <v>5</v>
      </c>
    </row>
    <row r="239" spans="1:16" ht="38.25">
      <c r="A239" t="s">
        <v>50</v>
      </c>
      <c s="34" t="s">
        <v>515</v>
      </c>
      <c s="34" t="s">
        <v>1620</v>
      </c>
      <c s="35" t="s">
        <v>5</v>
      </c>
      <c s="6" t="s">
        <v>1621</v>
      </c>
      <c s="36" t="s">
        <v>1293</v>
      </c>
      <c s="37">
        <v>90.2</v>
      </c>
      <c s="36">
        <v>0</v>
      </c>
      <c s="36">
        <f>ROUND(G239*H239,6)</f>
      </c>
      <c r="L239" s="38">
        <v>0</v>
      </c>
      <c s="32">
        <f>ROUND(ROUND(L239,2)*ROUND(G239,3),2)</f>
      </c>
      <c s="36" t="s">
        <v>1471</v>
      </c>
      <c>
        <f>(M239*21)/100</f>
      </c>
      <c t="s">
        <v>28</v>
      </c>
    </row>
    <row r="240" spans="1:5" ht="51">
      <c r="A240" s="35" t="s">
        <v>56</v>
      </c>
      <c r="E240" s="39" t="s">
        <v>1622</v>
      </c>
    </row>
    <row r="241" spans="1:5" ht="12.75">
      <c r="A241" s="35" t="s">
        <v>57</v>
      </c>
      <c r="E241" s="40" t="s">
        <v>5</v>
      </c>
    </row>
    <row r="242" spans="1:5" ht="63.75">
      <c r="A242" t="s">
        <v>59</v>
      </c>
      <c r="E242" s="39" t="s">
        <v>1623</v>
      </c>
    </row>
    <row r="243" spans="1:16" ht="25.5">
      <c r="A243" t="s">
        <v>50</v>
      </c>
      <c s="34" t="s">
        <v>520</v>
      </c>
      <c s="34" t="s">
        <v>1624</v>
      </c>
      <c s="35" t="s">
        <v>5</v>
      </c>
      <c s="6" t="s">
        <v>1625</v>
      </c>
      <c s="36" t="s">
        <v>1293</v>
      </c>
      <c s="37">
        <v>34.68</v>
      </c>
      <c s="36">
        <v>0</v>
      </c>
      <c s="36">
        <f>ROUND(G243*H243,6)</f>
      </c>
      <c r="L243" s="38">
        <v>0</v>
      </c>
      <c s="32">
        <f>ROUND(ROUND(L243,2)*ROUND(G243,3),2)</f>
      </c>
      <c s="36" t="s">
        <v>1471</v>
      </c>
      <c>
        <f>(M243*21)/100</f>
      </c>
      <c t="s">
        <v>28</v>
      </c>
    </row>
    <row r="244" spans="1:5" ht="51">
      <c r="A244" s="35" t="s">
        <v>56</v>
      </c>
      <c r="E244" s="39" t="s">
        <v>1626</v>
      </c>
    </row>
    <row r="245" spans="1:5" ht="12.75">
      <c r="A245" s="35" t="s">
        <v>57</v>
      </c>
      <c r="E245" s="40" t="s">
        <v>5</v>
      </c>
    </row>
    <row r="246" spans="1:5" ht="63.75">
      <c r="A246" t="s">
        <v>59</v>
      </c>
      <c r="E246" s="39" t="s">
        <v>1623</v>
      </c>
    </row>
    <row r="247" spans="1:13" ht="12.75">
      <c r="A247" t="s">
        <v>47</v>
      </c>
      <c r="C247" s="31" t="s">
        <v>83</v>
      </c>
      <c r="E247" s="33" t="s">
        <v>1627</v>
      </c>
      <c r="J247" s="32">
        <f>0</f>
      </c>
      <c s="32">
        <f>0</f>
      </c>
      <c s="32">
        <f>0+L248+L252+L256+L260+L264+L268+L272+L276+L280</f>
      </c>
      <c s="32">
        <f>0+M248+M252+M256+M260+M264+M268+M272+M276+M280</f>
      </c>
    </row>
    <row r="248" spans="1:16" ht="25.5">
      <c r="A248" t="s">
        <v>50</v>
      </c>
      <c s="34" t="s">
        <v>524</v>
      </c>
      <c s="34" t="s">
        <v>1628</v>
      </c>
      <c s="35" t="s">
        <v>5</v>
      </c>
      <c s="6" t="s">
        <v>1629</v>
      </c>
      <c s="36" t="s">
        <v>1293</v>
      </c>
      <c s="37">
        <v>618.27</v>
      </c>
      <c s="36">
        <v>0</v>
      </c>
      <c s="36">
        <f>ROUND(G248*H248,6)</f>
      </c>
      <c r="L248" s="38">
        <v>0</v>
      </c>
      <c s="32">
        <f>ROUND(ROUND(L248,2)*ROUND(G248,3),2)</f>
      </c>
      <c s="36" t="s">
        <v>1471</v>
      </c>
      <c>
        <f>(M248*21)/100</f>
      </c>
      <c t="s">
        <v>28</v>
      </c>
    </row>
    <row r="249" spans="1:5" ht="25.5">
      <c r="A249" s="35" t="s">
        <v>56</v>
      </c>
      <c r="E249" s="39" t="s">
        <v>1629</v>
      </c>
    </row>
    <row r="250" spans="1:5" ht="12.75">
      <c r="A250" s="35" t="s">
        <v>57</v>
      </c>
      <c r="E250" s="40" t="s">
        <v>5</v>
      </c>
    </row>
    <row r="251" spans="1:5" ht="102">
      <c r="A251" t="s">
        <v>59</v>
      </c>
      <c r="E251" s="39" t="s">
        <v>1630</v>
      </c>
    </row>
    <row r="252" spans="1:16" ht="25.5">
      <c r="A252" t="s">
        <v>50</v>
      </c>
      <c s="34" t="s">
        <v>528</v>
      </c>
      <c s="34" t="s">
        <v>1631</v>
      </c>
      <c s="35" t="s">
        <v>5</v>
      </c>
      <c s="6" t="s">
        <v>1632</v>
      </c>
      <c s="36" t="s">
        <v>1293</v>
      </c>
      <c s="37">
        <v>70</v>
      </c>
      <c s="36">
        <v>0</v>
      </c>
      <c s="36">
        <f>ROUND(G252*H252,6)</f>
      </c>
      <c r="L252" s="38">
        <v>0</v>
      </c>
      <c s="32">
        <f>ROUND(ROUND(L252,2)*ROUND(G252,3),2)</f>
      </c>
      <c s="36" t="s">
        <v>1471</v>
      </c>
      <c>
        <f>(M252*21)/100</f>
      </c>
      <c t="s">
        <v>28</v>
      </c>
    </row>
    <row r="253" spans="1:5" ht="25.5">
      <c r="A253" s="35" t="s">
        <v>56</v>
      </c>
      <c r="E253" s="39" t="s">
        <v>1632</v>
      </c>
    </row>
    <row r="254" spans="1:5" ht="12.75">
      <c r="A254" s="35" t="s">
        <v>57</v>
      </c>
      <c r="E254" s="40" t="s">
        <v>5</v>
      </c>
    </row>
    <row r="255" spans="1:5" ht="12.75">
      <c r="A255" t="s">
        <v>59</v>
      </c>
      <c r="E255" s="39" t="s">
        <v>5</v>
      </c>
    </row>
    <row r="256" spans="1:16" ht="25.5">
      <c r="A256" t="s">
        <v>50</v>
      </c>
      <c s="34" t="s">
        <v>535</v>
      </c>
      <c s="34" t="s">
        <v>1633</v>
      </c>
      <c s="35" t="s">
        <v>5</v>
      </c>
      <c s="6" t="s">
        <v>1634</v>
      </c>
      <c s="36" t="s">
        <v>1293</v>
      </c>
      <c s="37">
        <v>71.4</v>
      </c>
      <c s="36">
        <v>0</v>
      </c>
      <c s="36">
        <f>ROUND(G256*H256,6)</f>
      </c>
      <c r="L256" s="38">
        <v>0</v>
      </c>
      <c s="32">
        <f>ROUND(ROUND(L256,2)*ROUND(G256,3),2)</f>
      </c>
      <c s="36" t="s">
        <v>55</v>
      </c>
      <c>
        <f>(M256*21)/100</f>
      </c>
      <c t="s">
        <v>28</v>
      </c>
    </row>
    <row r="257" spans="1:5" ht="25.5">
      <c r="A257" s="35" t="s">
        <v>56</v>
      </c>
      <c r="E257" s="39" t="s">
        <v>1634</v>
      </c>
    </row>
    <row r="258" spans="1:5" ht="12.75">
      <c r="A258" s="35" t="s">
        <v>57</v>
      </c>
      <c r="E258" s="40" t="s">
        <v>5</v>
      </c>
    </row>
    <row r="259" spans="1:5" ht="12.75">
      <c r="A259" t="s">
        <v>59</v>
      </c>
      <c r="E259" s="39" t="s">
        <v>5</v>
      </c>
    </row>
    <row r="260" spans="1:16" ht="12.75">
      <c r="A260" t="s">
        <v>50</v>
      </c>
      <c s="34" t="s">
        <v>539</v>
      </c>
      <c s="34" t="s">
        <v>1635</v>
      </c>
      <c s="35" t="s">
        <v>5</v>
      </c>
      <c s="6" t="s">
        <v>1636</v>
      </c>
      <c s="36" t="s">
        <v>1293</v>
      </c>
      <c s="37">
        <v>70</v>
      </c>
      <c s="36">
        <v>0</v>
      </c>
      <c s="36">
        <f>ROUND(G260*H260,6)</f>
      </c>
      <c r="L260" s="38">
        <v>0</v>
      </c>
      <c s="32">
        <f>ROUND(ROUND(L260,2)*ROUND(G260,3),2)</f>
      </c>
      <c s="36" t="s">
        <v>1471</v>
      </c>
      <c>
        <f>(M260*21)/100</f>
      </c>
      <c t="s">
        <v>28</v>
      </c>
    </row>
    <row r="261" spans="1:5" ht="12.75">
      <c r="A261" s="35" t="s">
        <v>56</v>
      </c>
      <c r="E261" s="39" t="s">
        <v>1636</v>
      </c>
    </row>
    <row r="262" spans="1:5" ht="12.75">
      <c r="A262" s="35" t="s">
        <v>57</v>
      </c>
      <c r="E262" s="40" t="s">
        <v>5</v>
      </c>
    </row>
    <row r="263" spans="1:5" ht="127.5">
      <c r="A263" t="s">
        <v>59</v>
      </c>
      <c r="E263" s="39" t="s">
        <v>1637</v>
      </c>
    </row>
    <row r="264" spans="1:16" ht="12.75">
      <c r="A264" t="s">
        <v>50</v>
      </c>
      <c s="34" t="s">
        <v>543</v>
      </c>
      <c s="34" t="s">
        <v>1638</v>
      </c>
      <c s="35" t="s">
        <v>5</v>
      </c>
      <c s="6" t="s">
        <v>1639</v>
      </c>
      <c s="36" t="s">
        <v>267</v>
      </c>
      <c s="37">
        <v>15</v>
      </c>
      <c s="36">
        <v>0</v>
      </c>
      <c s="36">
        <f>ROUND(G264*H264,6)</f>
      </c>
      <c r="L264" s="38">
        <v>0</v>
      </c>
      <c s="32">
        <f>ROUND(ROUND(L264,2)*ROUND(G264,3),2)</f>
      </c>
      <c s="36" t="s">
        <v>1471</v>
      </c>
      <c>
        <f>(M264*21)/100</f>
      </c>
      <c t="s">
        <v>28</v>
      </c>
    </row>
    <row r="265" spans="1:5" ht="12.75">
      <c r="A265" s="35" t="s">
        <v>56</v>
      </c>
      <c r="E265" s="39" t="s">
        <v>1639</v>
      </c>
    </row>
    <row r="266" spans="1:5" ht="12.75">
      <c r="A266" s="35" t="s">
        <v>57</v>
      </c>
      <c r="E266" s="40" t="s">
        <v>5</v>
      </c>
    </row>
    <row r="267" spans="1:5" ht="12.75">
      <c r="A267" t="s">
        <v>59</v>
      </c>
      <c r="E267" s="39" t="s">
        <v>5</v>
      </c>
    </row>
    <row r="268" spans="1:16" ht="25.5">
      <c r="A268" t="s">
        <v>50</v>
      </c>
      <c s="34" t="s">
        <v>546</v>
      </c>
      <c s="34" t="s">
        <v>1640</v>
      </c>
      <c s="35" t="s">
        <v>5</v>
      </c>
      <c s="6" t="s">
        <v>1641</v>
      </c>
      <c s="36" t="s">
        <v>1293</v>
      </c>
      <c s="37">
        <v>618.27</v>
      </c>
      <c s="36">
        <v>0</v>
      </c>
      <c s="36">
        <f>ROUND(G268*H268,6)</f>
      </c>
      <c r="L268" s="38">
        <v>0</v>
      </c>
      <c s="32">
        <f>ROUND(ROUND(L268,2)*ROUND(G268,3),2)</f>
      </c>
      <c s="36" t="s">
        <v>1471</v>
      </c>
      <c>
        <f>(M268*21)/100</f>
      </c>
      <c t="s">
        <v>28</v>
      </c>
    </row>
    <row r="269" spans="1:5" ht="25.5">
      <c r="A269" s="35" t="s">
        <v>56</v>
      </c>
      <c r="E269" s="39" t="s">
        <v>1641</v>
      </c>
    </row>
    <row r="270" spans="1:5" ht="12.75">
      <c r="A270" s="35" t="s">
        <v>57</v>
      </c>
      <c r="E270" s="40" t="s">
        <v>5</v>
      </c>
    </row>
    <row r="271" spans="1:5" ht="140.25">
      <c r="A271" t="s">
        <v>59</v>
      </c>
      <c r="E271" s="39" t="s">
        <v>1642</v>
      </c>
    </row>
    <row r="272" spans="1:16" ht="12.75">
      <c r="A272" t="s">
        <v>50</v>
      </c>
      <c s="34" t="s">
        <v>555</v>
      </c>
      <c s="34" t="s">
        <v>1643</v>
      </c>
      <c s="35" t="s">
        <v>5</v>
      </c>
      <c s="6" t="s">
        <v>1644</v>
      </c>
      <c s="36" t="s">
        <v>66</v>
      </c>
      <c s="37">
        <v>148.385</v>
      </c>
      <c s="36">
        <v>0</v>
      </c>
      <c s="36">
        <f>ROUND(G272*H272,6)</f>
      </c>
      <c r="L272" s="38">
        <v>0</v>
      </c>
      <c s="32">
        <f>ROUND(ROUND(L272,2)*ROUND(G272,3),2)</f>
      </c>
      <c s="36" t="s">
        <v>1471</v>
      </c>
      <c>
        <f>(M272*21)/100</f>
      </c>
      <c t="s">
        <v>28</v>
      </c>
    </row>
    <row r="273" spans="1:5" ht="12.75">
      <c r="A273" s="35" t="s">
        <v>56</v>
      </c>
      <c r="E273" s="39" t="s">
        <v>1644</v>
      </c>
    </row>
    <row r="274" spans="1:5" ht="12.75">
      <c r="A274" s="35" t="s">
        <v>57</v>
      </c>
      <c r="E274" s="40" t="s">
        <v>5</v>
      </c>
    </row>
    <row r="275" spans="1:5" ht="12.75">
      <c r="A275" t="s">
        <v>59</v>
      </c>
      <c r="E275" s="39" t="s">
        <v>5</v>
      </c>
    </row>
    <row r="276" spans="1:16" ht="25.5">
      <c r="A276" t="s">
        <v>50</v>
      </c>
      <c s="34" t="s">
        <v>558</v>
      </c>
      <c s="34" t="s">
        <v>1645</v>
      </c>
      <c s="35" t="s">
        <v>5</v>
      </c>
      <c s="6" t="s">
        <v>1646</v>
      </c>
      <c s="36" t="s">
        <v>66</v>
      </c>
      <c s="37">
        <v>1187.078</v>
      </c>
      <c s="36">
        <v>0</v>
      </c>
      <c s="36">
        <f>ROUND(G276*H276,6)</f>
      </c>
      <c r="L276" s="38">
        <v>0</v>
      </c>
      <c s="32">
        <f>ROUND(ROUND(L276,2)*ROUND(G276,3),2)</f>
      </c>
      <c s="36" t="s">
        <v>1471</v>
      </c>
      <c>
        <f>(M276*21)/100</f>
      </c>
      <c t="s">
        <v>28</v>
      </c>
    </row>
    <row r="277" spans="1:5" ht="25.5">
      <c r="A277" s="35" t="s">
        <v>56</v>
      </c>
      <c r="E277" s="39" t="s">
        <v>1646</v>
      </c>
    </row>
    <row r="278" spans="1:5" ht="12.75">
      <c r="A278" s="35" t="s">
        <v>57</v>
      </c>
      <c r="E278" s="40" t="s">
        <v>5</v>
      </c>
    </row>
    <row r="279" spans="1:5" ht="12.75">
      <c r="A279" t="s">
        <v>59</v>
      </c>
      <c r="E279" s="39" t="s">
        <v>5</v>
      </c>
    </row>
    <row r="280" spans="1:16" ht="25.5">
      <c r="A280" t="s">
        <v>50</v>
      </c>
      <c s="34" t="s">
        <v>561</v>
      </c>
      <c s="34" t="s">
        <v>1647</v>
      </c>
      <c s="35" t="s">
        <v>5</v>
      </c>
      <c s="6" t="s">
        <v>1648</v>
      </c>
      <c s="36" t="s">
        <v>66</v>
      </c>
      <c s="37">
        <v>148.385</v>
      </c>
      <c s="36">
        <v>0</v>
      </c>
      <c s="36">
        <f>ROUND(G280*H280,6)</f>
      </c>
      <c r="L280" s="38">
        <v>0</v>
      </c>
      <c s="32">
        <f>ROUND(ROUND(L280,2)*ROUND(G280,3),2)</f>
      </c>
      <c s="36" t="s">
        <v>1471</v>
      </c>
      <c>
        <f>(M280*21)/100</f>
      </c>
      <c t="s">
        <v>28</v>
      </c>
    </row>
    <row r="281" spans="1:5" ht="25.5">
      <c r="A281" s="35" t="s">
        <v>56</v>
      </c>
      <c r="E281" s="39" t="s">
        <v>1648</v>
      </c>
    </row>
    <row r="282" spans="1:5" ht="12.75">
      <c r="A282" s="35" t="s">
        <v>57</v>
      </c>
      <c r="E282" s="40" t="s">
        <v>5</v>
      </c>
    </row>
    <row r="283" spans="1:5" ht="63.75">
      <c r="A283" t="s">
        <v>59</v>
      </c>
      <c r="E283" s="39" t="s">
        <v>1649</v>
      </c>
    </row>
    <row r="284" spans="1:13" ht="12.75">
      <c r="A284" t="s">
        <v>47</v>
      </c>
      <c r="C284" s="31" t="s">
        <v>535</v>
      </c>
      <c r="E284" s="33" t="s">
        <v>1650</v>
      </c>
      <c r="J284" s="32">
        <f>0</f>
      </c>
      <c s="32">
        <f>0</f>
      </c>
      <c s="32">
        <f>0+L285+L289+L293+L297+L301+L305+L309+L313</f>
      </c>
      <c s="32">
        <f>0+M285+M289+M293+M297+M301+M305+M309+M313</f>
      </c>
    </row>
    <row r="285" spans="1:16" ht="25.5">
      <c r="A285" t="s">
        <v>50</v>
      </c>
      <c s="34" t="s">
        <v>564</v>
      </c>
      <c s="34" t="s">
        <v>1651</v>
      </c>
      <c s="35" t="s">
        <v>5</v>
      </c>
      <c s="6" t="s">
        <v>1652</v>
      </c>
      <c s="36" t="s">
        <v>1293</v>
      </c>
      <c s="37">
        <v>607.598</v>
      </c>
      <c s="36">
        <v>0</v>
      </c>
      <c s="36">
        <f>ROUND(G285*H285,6)</f>
      </c>
      <c r="L285" s="38">
        <v>0</v>
      </c>
      <c s="32">
        <f>ROUND(ROUND(L285,2)*ROUND(G285,3),2)</f>
      </c>
      <c s="36" t="s">
        <v>1471</v>
      </c>
      <c>
        <f>(M285*21)/100</f>
      </c>
      <c t="s">
        <v>28</v>
      </c>
    </row>
    <row r="286" spans="1:5" ht="25.5">
      <c r="A286" s="35" t="s">
        <v>56</v>
      </c>
      <c r="E286" s="39" t="s">
        <v>1652</v>
      </c>
    </row>
    <row r="287" spans="1:5" ht="12.75">
      <c r="A287" s="35" t="s">
        <v>57</v>
      </c>
      <c r="E287" s="40" t="s">
        <v>5</v>
      </c>
    </row>
    <row r="288" spans="1:5" ht="63.75">
      <c r="A288" t="s">
        <v>59</v>
      </c>
      <c r="E288" s="39" t="s">
        <v>1653</v>
      </c>
    </row>
    <row r="289" spans="1:16" ht="25.5">
      <c r="A289" t="s">
        <v>50</v>
      </c>
      <c s="34" t="s">
        <v>567</v>
      </c>
      <c s="34" t="s">
        <v>1654</v>
      </c>
      <c s="35" t="s">
        <v>5</v>
      </c>
      <c s="6" t="s">
        <v>1655</v>
      </c>
      <c s="36" t="s">
        <v>1293</v>
      </c>
      <c s="37">
        <v>607.598</v>
      </c>
      <c s="36">
        <v>0</v>
      </c>
      <c s="36">
        <f>ROUND(G289*H289,6)</f>
      </c>
      <c r="L289" s="38">
        <v>0</v>
      </c>
      <c s="32">
        <f>ROUND(ROUND(L289,2)*ROUND(G289,3),2)</f>
      </c>
      <c s="36" t="s">
        <v>1471</v>
      </c>
      <c>
        <f>(M289*21)/100</f>
      </c>
      <c t="s">
        <v>28</v>
      </c>
    </row>
    <row r="290" spans="1:5" ht="25.5">
      <c r="A290" s="35" t="s">
        <v>56</v>
      </c>
      <c r="E290" s="39" t="s">
        <v>1655</v>
      </c>
    </row>
    <row r="291" spans="1:5" ht="12.75">
      <c r="A291" s="35" t="s">
        <v>57</v>
      </c>
      <c r="E291" s="40" t="s">
        <v>5</v>
      </c>
    </row>
    <row r="292" spans="1:5" ht="63.75">
      <c r="A292" t="s">
        <v>59</v>
      </c>
      <c r="E292" s="39" t="s">
        <v>1653</v>
      </c>
    </row>
    <row r="293" spans="1:16" ht="25.5">
      <c r="A293" t="s">
        <v>50</v>
      </c>
      <c s="34" t="s">
        <v>570</v>
      </c>
      <c s="34" t="s">
        <v>1656</v>
      </c>
      <c s="35" t="s">
        <v>5</v>
      </c>
      <c s="6" t="s">
        <v>1657</v>
      </c>
      <c s="36" t="s">
        <v>1293</v>
      </c>
      <c s="37">
        <v>2311.856</v>
      </c>
      <c s="36">
        <v>0</v>
      </c>
      <c s="36">
        <f>ROUND(G293*H293,6)</f>
      </c>
      <c r="L293" s="38">
        <v>0</v>
      </c>
      <c s="32">
        <f>ROUND(ROUND(L293,2)*ROUND(G293,3),2)</f>
      </c>
      <c s="36" t="s">
        <v>1471</v>
      </c>
      <c>
        <f>(M293*21)/100</f>
      </c>
      <c t="s">
        <v>28</v>
      </c>
    </row>
    <row r="294" spans="1:5" ht="25.5">
      <c r="A294" s="35" t="s">
        <v>56</v>
      </c>
      <c r="E294" s="39" t="s">
        <v>1657</v>
      </c>
    </row>
    <row r="295" spans="1:5" ht="12.75">
      <c r="A295" s="35" t="s">
        <v>57</v>
      </c>
      <c r="E295" s="40" t="s">
        <v>5</v>
      </c>
    </row>
    <row r="296" spans="1:5" ht="63.75">
      <c r="A296" t="s">
        <v>59</v>
      </c>
      <c r="E296" s="39" t="s">
        <v>1653</v>
      </c>
    </row>
    <row r="297" spans="1:16" ht="12.75">
      <c r="A297" t="s">
        <v>50</v>
      </c>
      <c s="34" t="s">
        <v>573</v>
      </c>
      <c s="34" t="s">
        <v>1658</v>
      </c>
      <c s="35" t="s">
        <v>5</v>
      </c>
      <c s="6" t="s">
        <v>1659</v>
      </c>
      <c s="36" t="s">
        <v>1293</v>
      </c>
      <c s="37">
        <v>2311.856</v>
      </c>
      <c s="36">
        <v>0</v>
      </c>
      <c s="36">
        <f>ROUND(G297*H297,6)</f>
      </c>
      <c r="L297" s="38">
        <v>0</v>
      </c>
      <c s="32">
        <f>ROUND(ROUND(L297,2)*ROUND(G297,3),2)</f>
      </c>
      <c s="36" t="s">
        <v>1471</v>
      </c>
      <c>
        <f>(M297*21)/100</f>
      </c>
      <c t="s">
        <v>28</v>
      </c>
    </row>
    <row r="298" spans="1:5" ht="12.75">
      <c r="A298" s="35" t="s">
        <v>56</v>
      </c>
      <c r="E298" s="39" t="s">
        <v>1659</v>
      </c>
    </row>
    <row r="299" spans="1:5" ht="12.75">
      <c r="A299" s="35" t="s">
        <v>57</v>
      </c>
      <c r="E299" s="40" t="s">
        <v>5</v>
      </c>
    </row>
    <row r="300" spans="1:5" ht="12.75">
      <c r="A300" t="s">
        <v>59</v>
      </c>
      <c r="E300" s="39" t="s">
        <v>5</v>
      </c>
    </row>
    <row r="301" spans="1:16" ht="12.75">
      <c r="A301" t="s">
        <v>50</v>
      </c>
      <c s="34" t="s">
        <v>576</v>
      </c>
      <c s="34" t="s">
        <v>1660</v>
      </c>
      <c s="35" t="s">
        <v>5</v>
      </c>
      <c s="6" t="s">
        <v>1661</v>
      </c>
      <c s="36" t="s">
        <v>1293</v>
      </c>
      <c s="37">
        <v>226.372</v>
      </c>
      <c s="36">
        <v>0</v>
      </c>
      <c s="36">
        <f>ROUND(G301*H301,6)</f>
      </c>
      <c r="L301" s="38">
        <v>0</v>
      </c>
      <c s="32">
        <f>ROUND(ROUND(L301,2)*ROUND(G301,3),2)</f>
      </c>
      <c s="36" t="s">
        <v>1471</v>
      </c>
      <c>
        <f>(M301*21)/100</f>
      </c>
      <c t="s">
        <v>28</v>
      </c>
    </row>
    <row r="302" spans="1:5" ht="12.75">
      <c r="A302" s="35" t="s">
        <v>56</v>
      </c>
      <c r="E302" s="39" t="s">
        <v>1661</v>
      </c>
    </row>
    <row r="303" spans="1:5" ht="12.75">
      <c r="A303" s="35" t="s">
        <v>57</v>
      </c>
      <c r="E303" s="40" t="s">
        <v>5</v>
      </c>
    </row>
    <row r="304" spans="1:5" ht="63.75">
      <c r="A304" t="s">
        <v>59</v>
      </c>
      <c r="E304" s="39" t="s">
        <v>1662</v>
      </c>
    </row>
    <row r="305" spans="1:16" ht="12.75">
      <c r="A305" t="s">
        <v>50</v>
      </c>
      <c s="34" t="s">
        <v>579</v>
      </c>
      <c s="34" t="s">
        <v>1663</v>
      </c>
      <c s="35" t="s">
        <v>5</v>
      </c>
      <c s="6" t="s">
        <v>1664</v>
      </c>
      <c s="36" t="s">
        <v>1293</v>
      </c>
      <c s="37">
        <v>198.947</v>
      </c>
      <c s="36">
        <v>0</v>
      </c>
      <c s="36">
        <f>ROUND(G305*H305,6)</f>
      </c>
      <c r="L305" s="38">
        <v>0</v>
      </c>
      <c s="32">
        <f>ROUND(ROUND(L305,2)*ROUND(G305,3),2)</f>
      </c>
      <c s="36" t="s">
        <v>1471</v>
      </c>
      <c>
        <f>(M305*21)/100</f>
      </c>
      <c t="s">
        <v>28</v>
      </c>
    </row>
    <row r="306" spans="1:5" ht="12.75">
      <c r="A306" s="35" t="s">
        <v>56</v>
      </c>
      <c r="E306" s="39" t="s">
        <v>1664</v>
      </c>
    </row>
    <row r="307" spans="1:5" ht="12.75">
      <c r="A307" s="35" t="s">
        <v>57</v>
      </c>
      <c r="E307" s="40" t="s">
        <v>5</v>
      </c>
    </row>
    <row r="308" spans="1:5" ht="102">
      <c r="A308" t="s">
        <v>59</v>
      </c>
      <c r="E308" s="39" t="s">
        <v>1665</v>
      </c>
    </row>
    <row r="309" spans="1:16" ht="12.75">
      <c r="A309" t="s">
        <v>50</v>
      </c>
      <c s="34" t="s">
        <v>582</v>
      </c>
      <c s="34" t="s">
        <v>1666</v>
      </c>
      <c s="35" t="s">
        <v>5</v>
      </c>
      <c s="6" t="s">
        <v>1667</v>
      </c>
      <c s="36" t="s">
        <v>1293</v>
      </c>
      <c s="37">
        <v>1675.909</v>
      </c>
      <c s="36">
        <v>0</v>
      </c>
      <c s="36">
        <f>ROUND(G309*H309,6)</f>
      </c>
      <c r="L309" s="38">
        <v>0</v>
      </c>
      <c s="32">
        <f>ROUND(ROUND(L309,2)*ROUND(G309,3),2)</f>
      </c>
      <c s="36" t="s">
        <v>1471</v>
      </c>
      <c>
        <f>(M309*21)/100</f>
      </c>
      <c t="s">
        <v>28</v>
      </c>
    </row>
    <row r="310" spans="1:5" ht="12.75">
      <c r="A310" s="35" t="s">
        <v>56</v>
      </c>
      <c r="E310" s="39" t="s">
        <v>1667</v>
      </c>
    </row>
    <row r="311" spans="1:5" ht="12.75">
      <c r="A311" s="35" t="s">
        <v>57</v>
      </c>
      <c r="E311" s="40" t="s">
        <v>5</v>
      </c>
    </row>
    <row r="312" spans="1:5" ht="102">
      <c r="A312" t="s">
        <v>59</v>
      </c>
      <c r="E312" s="39" t="s">
        <v>1668</v>
      </c>
    </row>
    <row r="313" spans="1:16" ht="12.75">
      <c r="A313" t="s">
        <v>50</v>
      </c>
      <c s="34" t="s">
        <v>585</v>
      </c>
      <c s="34" t="s">
        <v>1669</v>
      </c>
      <c s="35" t="s">
        <v>5</v>
      </c>
      <c s="6" t="s">
        <v>1670</v>
      </c>
      <c s="36" t="s">
        <v>1293</v>
      </c>
      <c s="37">
        <v>17.268</v>
      </c>
      <c s="36">
        <v>0</v>
      </c>
      <c s="36">
        <f>ROUND(G313*H313,6)</f>
      </c>
      <c r="L313" s="38">
        <v>0</v>
      </c>
      <c s="32">
        <f>ROUND(ROUND(L313,2)*ROUND(G313,3),2)</f>
      </c>
      <c s="36" t="s">
        <v>1471</v>
      </c>
      <c>
        <f>(M313*21)/100</f>
      </c>
      <c t="s">
        <v>28</v>
      </c>
    </row>
    <row r="314" spans="1:5" ht="12.75">
      <c r="A314" s="35" t="s">
        <v>56</v>
      </c>
      <c r="E314" s="39" t="s">
        <v>1670</v>
      </c>
    </row>
    <row r="315" spans="1:5" ht="12.75">
      <c r="A315" s="35" t="s">
        <v>57</v>
      </c>
      <c r="E315" s="40" t="s">
        <v>5</v>
      </c>
    </row>
    <row r="316" spans="1:5" ht="63.75">
      <c r="A316" t="s">
        <v>59</v>
      </c>
      <c r="E316" s="39" t="s">
        <v>1671</v>
      </c>
    </row>
    <row r="317" spans="1:13" ht="12.75">
      <c r="A317" t="s">
        <v>47</v>
      </c>
      <c r="C317" s="31" t="s">
        <v>539</v>
      </c>
      <c r="E317" s="33" t="s">
        <v>1672</v>
      </c>
      <c r="J317" s="32">
        <f>0</f>
      </c>
      <c s="32">
        <f>0</f>
      </c>
      <c s="32">
        <f>0+L318+L322+L326+L330+L334+L338</f>
      </c>
      <c s="32">
        <f>0+M318+M322+M326+M330+M334+M338</f>
      </c>
    </row>
    <row r="318" spans="1:16" ht="25.5">
      <c r="A318" t="s">
        <v>50</v>
      </c>
      <c s="34" t="s">
        <v>588</v>
      </c>
      <c s="34" t="s">
        <v>1673</v>
      </c>
      <c s="35" t="s">
        <v>5</v>
      </c>
      <c s="6" t="s">
        <v>1674</v>
      </c>
      <c s="36" t="s">
        <v>1293</v>
      </c>
      <c s="37">
        <v>314.6</v>
      </c>
      <c s="36">
        <v>0</v>
      </c>
      <c s="36">
        <f>ROUND(G318*H318,6)</f>
      </c>
      <c r="L318" s="38">
        <v>0</v>
      </c>
      <c s="32">
        <f>ROUND(ROUND(L318,2)*ROUND(G318,3),2)</f>
      </c>
      <c s="36" t="s">
        <v>1471</v>
      </c>
      <c>
        <f>(M318*21)/100</f>
      </c>
      <c t="s">
        <v>28</v>
      </c>
    </row>
    <row r="319" spans="1:5" ht="25.5">
      <c r="A319" s="35" t="s">
        <v>56</v>
      </c>
      <c r="E319" s="39" t="s">
        <v>1674</v>
      </c>
    </row>
    <row r="320" spans="1:5" ht="12.75">
      <c r="A320" s="35" t="s">
        <v>57</v>
      </c>
      <c r="E320" s="40" t="s">
        <v>5</v>
      </c>
    </row>
    <row r="321" spans="1:5" ht="102">
      <c r="A321" t="s">
        <v>59</v>
      </c>
      <c r="E321" s="39" t="s">
        <v>1675</v>
      </c>
    </row>
    <row r="322" spans="1:16" ht="12.75">
      <c r="A322" t="s">
        <v>50</v>
      </c>
      <c s="34" t="s">
        <v>591</v>
      </c>
      <c s="34" t="s">
        <v>1676</v>
      </c>
      <c s="35" t="s">
        <v>5</v>
      </c>
      <c s="6" t="s">
        <v>1677</v>
      </c>
      <c s="36" t="s">
        <v>1293</v>
      </c>
      <c s="37">
        <v>644.6</v>
      </c>
      <c s="36">
        <v>0</v>
      </c>
      <c s="36">
        <f>ROUND(G322*H322,6)</f>
      </c>
      <c r="L322" s="38">
        <v>0</v>
      </c>
      <c s="32">
        <f>ROUND(ROUND(L322,2)*ROUND(G322,3),2)</f>
      </c>
      <c s="36" t="s">
        <v>1471</v>
      </c>
      <c>
        <f>(M322*21)/100</f>
      </c>
      <c t="s">
        <v>28</v>
      </c>
    </row>
    <row r="323" spans="1:5" ht="12.75">
      <c r="A323" s="35" t="s">
        <v>56</v>
      </c>
      <c r="E323" s="39" t="s">
        <v>1677</v>
      </c>
    </row>
    <row r="324" spans="1:5" ht="12.75">
      <c r="A324" s="35" t="s">
        <v>57</v>
      </c>
      <c r="E324" s="40" t="s">
        <v>5</v>
      </c>
    </row>
    <row r="325" spans="1:5" ht="12.75">
      <c r="A325" t="s">
        <v>59</v>
      </c>
      <c r="E325" s="39" t="s">
        <v>5</v>
      </c>
    </row>
    <row r="326" spans="1:16" ht="12.75">
      <c r="A326" t="s">
        <v>50</v>
      </c>
      <c s="34" t="s">
        <v>595</v>
      </c>
      <c s="34" t="s">
        <v>1678</v>
      </c>
      <c s="35" t="s">
        <v>5</v>
      </c>
      <c s="6" t="s">
        <v>1679</v>
      </c>
      <c s="36" t="s">
        <v>1293</v>
      </c>
      <c s="37">
        <v>6.4</v>
      </c>
      <c s="36">
        <v>0</v>
      </c>
      <c s="36">
        <f>ROUND(G326*H326,6)</f>
      </c>
      <c r="L326" s="38">
        <v>0</v>
      </c>
      <c s="32">
        <f>ROUND(ROUND(L326,2)*ROUND(G326,3),2)</f>
      </c>
      <c s="36" t="s">
        <v>1471</v>
      </c>
      <c>
        <f>(M326*21)/100</f>
      </c>
      <c t="s">
        <v>28</v>
      </c>
    </row>
    <row r="327" spans="1:5" ht="12.75">
      <c r="A327" s="35" t="s">
        <v>56</v>
      </c>
      <c r="E327" s="39" t="s">
        <v>1679</v>
      </c>
    </row>
    <row r="328" spans="1:5" ht="12.75">
      <c r="A328" s="35" t="s">
        <v>57</v>
      </c>
      <c r="E328" s="40" t="s">
        <v>5</v>
      </c>
    </row>
    <row r="329" spans="1:5" ht="12.75">
      <c r="A329" t="s">
        <v>59</v>
      </c>
      <c r="E329" s="39" t="s">
        <v>5</v>
      </c>
    </row>
    <row r="330" spans="1:16" ht="12.75">
      <c r="A330" t="s">
        <v>50</v>
      </c>
      <c s="34" t="s">
        <v>598</v>
      </c>
      <c s="34" t="s">
        <v>1680</v>
      </c>
      <c s="35" t="s">
        <v>5</v>
      </c>
      <c s="6" t="s">
        <v>1681</v>
      </c>
      <c s="36" t="s">
        <v>1293</v>
      </c>
      <c s="37">
        <v>644.6</v>
      </c>
      <c s="36">
        <v>0</v>
      </c>
      <c s="36">
        <f>ROUND(G330*H330,6)</f>
      </c>
      <c r="L330" s="38">
        <v>0</v>
      </c>
      <c s="32">
        <f>ROUND(ROUND(L330,2)*ROUND(G330,3),2)</f>
      </c>
      <c s="36" t="s">
        <v>1471</v>
      </c>
      <c>
        <f>(M330*21)/100</f>
      </c>
      <c t="s">
        <v>28</v>
      </c>
    </row>
    <row r="331" spans="1:5" ht="12.75">
      <c r="A331" s="35" t="s">
        <v>56</v>
      </c>
      <c r="E331" s="39" t="s">
        <v>1681</v>
      </c>
    </row>
    <row r="332" spans="1:5" ht="12.75">
      <c r="A332" s="35" t="s">
        <v>57</v>
      </c>
      <c r="E332" s="40" t="s">
        <v>5</v>
      </c>
    </row>
    <row r="333" spans="1:5" ht="12.75">
      <c r="A333" t="s">
        <v>59</v>
      </c>
      <c r="E333" s="39" t="s">
        <v>5</v>
      </c>
    </row>
    <row r="334" spans="1:16" ht="12.75">
      <c r="A334" t="s">
        <v>50</v>
      </c>
      <c s="34" t="s">
        <v>601</v>
      </c>
      <c s="34" t="s">
        <v>1682</v>
      </c>
      <c s="35" t="s">
        <v>5</v>
      </c>
      <c s="6" t="s">
        <v>1683</v>
      </c>
      <c s="36" t="s">
        <v>1293</v>
      </c>
      <c s="37">
        <v>6.4</v>
      </c>
      <c s="36">
        <v>0</v>
      </c>
      <c s="36">
        <f>ROUND(G334*H334,6)</f>
      </c>
      <c r="L334" s="38">
        <v>0</v>
      </c>
      <c s="32">
        <f>ROUND(ROUND(L334,2)*ROUND(G334,3),2)</f>
      </c>
      <c s="36" t="s">
        <v>1471</v>
      </c>
      <c>
        <f>(M334*21)/100</f>
      </c>
      <c t="s">
        <v>28</v>
      </c>
    </row>
    <row r="335" spans="1:5" ht="12.75">
      <c r="A335" s="35" t="s">
        <v>56</v>
      </c>
      <c r="E335" s="39" t="s">
        <v>1683</v>
      </c>
    </row>
    <row r="336" spans="1:5" ht="12.75">
      <c r="A336" s="35" t="s">
        <v>57</v>
      </c>
      <c r="E336" s="40" t="s">
        <v>5</v>
      </c>
    </row>
    <row r="337" spans="1:5" ht="12.75">
      <c r="A337" t="s">
        <v>59</v>
      </c>
      <c r="E337" s="39" t="s">
        <v>5</v>
      </c>
    </row>
    <row r="338" spans="1:16" ht="38.25">
      <c r="A338" t="s">
        <v>50</v>
      </c>
      <c s="34" t="s">
        <v>605</v>
      </c>
      <c s="34" t="s">
        <v>1684</v>
      </c>
      <c s="35" t="s">
        <v>5</v>
      </c>
      <c s="6" t="s">
        <v>1685</v>
      </c>
      <c s="36" t="s">
        <v>1293</v>
      </c>
      <c s="37">
        <v>644.6</v>
      </c>
      <c s="36">
        <v>0</v>
      </c>
      <c s="36">
        <f>ROUND(G338*H338,6)</f>
      </c>
      <c r="L338" s="38">
        <v>0</v>
      </c>
      <c s="32">
        <f>ROUND(ROUND(L338,2)*ROUND(G338,3),2)</f>
      </c>
      <c s="36" t="s">
        <v>1471</v>
      </c>
      <c>
        <f>(M338*21)/100</f>
      </c>
      <c t="s">
        <v>28</v>
      </c>
    </row>
    <row r="339" spans="1:5" ht="38.25">
      <c r="A339" s="35" t="s">
        <v>56</v>
      </c>
      <c r="E339" s="39" t="s">
        <v>1686</v>
      </c>
    </row>
    <row r="340" spans="1:5" ht="12.75">
      <c r="A340" s="35" t="s">
        <v>57</v>
      </c>
      <c r="E340" s="40" t="s">
        <v>5</v>
      </c>
    </row>
    <row r="341" spans="1:5" ht="63.75">
      <c r="A341" t="s">
        <v>59</v>
      </c>
      <c r="E341" s="39" t="s">
        <v>1687</v>
      </c>
    </row>
    <row r="342" spans="1:13" ht="12.75">
      <c r="A342" t="s">
        <v>47</v>
      </c>
      <c r="C342" s="31" t="s">
        <v>543</v>
      </c>
      <c r="E342" s="33" t="s">
        <v>1688</v>
      </c>
      <c r="J342" s="32">
        <f>0</f>
      </c>
      <c s="32">
        <f>0</f>
      </c>
      <c s="32">
        <f>0+L343+L347+L351+L355+L359+L363+L367+L371+L375</f>
      </c>
      <c s="32">
        <f>0+M343+M347+M351+M355+M359+M363+M367+M371+M375</f>
      </c>
    </row>
    <row r="343" spans="1:16" ht="12.75">
      <c r="A343" t="s">
        <v>50</v>
      </c>
      <c s="34" t="s">
        <v>609</v>
      </c>
      <c s="34" t="s">
        <v>1689</v>
      </c>
      <c s="35" t="s">
        <v>5</v>
      </c>
      <c s="6" t="s">
        <v>1690</v>
      </c>
      <c s="36" t="s">
        <v>1470</v>
      </c>
      <c s="37">
        <v>37.461</v>
      </c>
      <c s="36">
        <v>0</v>
      </c>
      <c s="36">
        <f>ROUND(G343*H343,6)</f>
      </c>
      <c r="L343" s="38">
        <v>0</v>
      </c>
      <c s="32">
        <f>ROUND(ROUND(L343,2)*ROUND(G343,3),2)</f>
      </c>
      <c s="36" t="s">
        <v>1471</v>
      </c>
      <c>
        <f>(M343*21)/100</f>
      </c>
      <c t="s">
        <v>28</v>
      </c>
    </row>
    <row r="344" spans="1:5" ht="12.75">
      <c r="A344" s="35" t="s">
        <v>56</v>
      </c>
      <c r="E344" s="39" t="s">
        <v>1690</v>
      </c>
    </row>
    <row r="345" spans="1:5" ht="12.75">
      <c r="A345" s="35" t="s">
        <v>57</v>
      </c>
      <c r="E345" s="40" t="s">
        <v>5</v>
      </c>
    </row>
    <row r="346" spans="1:5" ht="63.75">
      <c r="A346" t="s">
        <v>59</v>
      </c>
      <c r="E346" s="39" t="s">
        <v>1691</v>
      </c>
    </row>
    <row r="347" spans="1:16" ht="12.75">
      <c r="A347" t="s">
        <v>50</v>
      </c>
      <c s="34" t="s">
        <v>613</v>
      </c>
      <c s="34" t="s">
        <v>1692</v>
      </c>
      <c s="35" t="s">
        <v>5</v>
      </c>
      <c s="6" t="s">
        <v>1693</v>
      </c>
      <c s="36" t="s">
        <v>1470</v>
      </c>
      <c s="37">
        <v>0.486</v>
      </c>
      <c s="36">
        <v>0</v>
      </c>
      <c s="36">
        <f>ROUND(G347*H347,6)</f>
      </c>
      <c r="L347" s="38">
        <v>0</v>
      </c>
      <c s="32">
        <f>ROUND(ROUND(L347,2)*ROUND(G347,3),2)</f>
      </c>
      <c s="36" t="s">
        <v>1471</v>
      </c>
      <c>
        <f>(M347*21)/100</f>
      </c>
      <c t="s">
        <v>28</v>
      </c>
    </row>
    <row r="348" spans="1:5" ht="12.75">
      <c r="A348" s="35" t="s">
        <v>56</v>
      </c>
      <c r="E348" s="39" t="s">
        <v>1693</v>
      </c>
    </row>
    <row r="349" spans="1:5" ht="12.75">
      <c r="A349" s="35" t="s">
        <v>57</v>
      </c>
      <c r="E349" s="40" t="s">
        <v>5</v>
      </c>
    </row>
    <row r="350" spans="1:5" ht="63.75">
      <c r="A350" t="s">
        <v>59</v>
      </c>
      <c r="E350" s="39" t="s">
        <v>1691</v>
      </c>
    </row>
    <row r="351" spans="1:16" ht="12.75">
      <c r="A351" t="s">
        <v>50</v>
      </c>
      <c s="34" t="s">
        <v>619</v>
      </c>
      <c s="34" t="s">
        <v>1694</v>
      </c>
      <c s="35" t="s">
        <v>5</v>
      </c>
      <c s="6" t="s">
        <v>1695</v>
      </c>
      <c s="36" t="s">
        <v>1470</v>
      </c>
      <c s="37">
        <v>0.486</v>
      </c>
      <c s="36">
        <v>0</v>
      </c>
      <c s="36">
        <f>ROUND(G351*H351,6)</f>
      </c>
      <c r="L351" s="38">
        <v>0</v>
      </c>
      <c s="32">
        <f>ROUND(ROUND(L351,2)*ROUND(G351,3),2)</f>
      </c>
      <c s="36" t="s">
        <v>1471</v>
      </c>
      <c>
        <f>(M351*21)/100</f>
      </c>
      <c t="s">
        <v>28</v>
      </c>
    </row>
    <row r="352" spans="1:5" ht="12.75">
      <c r="A352" s="35" t="s">
        <v>56</v>
      </c>
      <c r="E352" s="39" t="s">
        <v>1695</v>
      </c>
    </row>
    <row r="353" spans="1:5" ht="12.75">
      <c r="A353" s="35" t="s">
        <v>57</v>
      </c>
      <c r="E353" s="40" t="s">
        <v>5</v>
      </c>
    </row>
    <row r="354" spans="1:5" ht="63.75">
      <c r="A354" t="s">
        <v>59</v>
      </c>
      <c r="E354" s="39" t="s">
        <v>1696</v>
      </c>
    </row>
    <row r="355" spans="1:16" ht="12.75">
      <c r="A355" t="s">
        <v>50</v>
      </c>
      <c s="34" t="s">
        <v>623</v>
      </c>
      <c s="34" t="s">
        <v>1697</v>
      </c>
      <c s="35" t="s">
        <v>5</v>
      </c>
      <c s="6" t="s">
        <v>1698</v>
      </c>
      <c s="36" t="s">
        <v>1470</v>
      </c>
      <c s="37">
        <v>37.461</v>
      </c>
      <c s="36">
        <v>0</v>
      </c>
      <c s="36">
        <f>ROUND(G355*H355,6)</f>
      </c>
      <c r="L355" s="38">
        <v>0</v>
      </c>
      <c s="32">
        <f>ROUND(ROUND(L355,2)*ROUND(G355,3),2)</f>
      </c>
      <c s="36" t="s">
        <v>1471</v>
      </c>
      <c>
        <f>(M355*21)/100</f>
      </c>
      <c t="s">
        <v>28</v>
      </c>
    </row>
    <row r="356" spans="1:5" ht="12.75">
      <c r="A356" s="35" t="s">
        <v>56</v>
      </c>
      <c r="E356" s="39" t="s">
        <v>1698</v>
      </c>
    </row>
    <row r="357" spans="1:5" ht="12.75">
      <c r="A357" s="35" t="s">
        <v>57</v>
      </c>
      <c r="E357" s="40" t="s">
        <v>5</v>
      </c>
    </row>
    <row r="358" spans="1:5" ht="102">
      <c r="A358" t="s">
        <v>59</v>
      </c>
      <c r="E358" s="39" t="s">
        <v>1699</v>
      </c>
    </row>
    <row r="359" spans="1:16" ht="25.5">
      <c r="A359" t="s">
        <v>50</v>
      </c>
      <c s="34" t="s">
        <v>626</v>
      </c>
      <c s="34" t="s">
        <v>1700</v>
      </c>
      <c s="35" t="s">
        <v>5</v>
      </c>
      <c s="6" t="s">
        <v>1701</v>
      </c>
      <c s="36" t="s">
        <v>1470</v>
      </c>
      <c s="37">
        <v>16.14</v>
      </c>
      <c s="36">
        <v>0</v>
      </c>
      <c s="36">
        <f>ROUND(G359*H359,6)</f>
      </c>
      <c r="L359" s="38">
        <v>0</v>
      </c>
      <c s="32">
        <f>ROUND(ROUND(L359,2)*ROUND(G359,3),2)</f>
      </c>
      <c s="36" t="s">
        <v>1471</v>
      </c>
      <c>
        <f>(M359*21)/100</f>
      </c>
      <c t="s">
        <v>28</v>
      </c>
    </row>
    <row r="360" spans="1:5" ht="25.5">
      <c r="A360" s="35" t="s">
        <v>56</v>
      </c>
      <c r="E360" s="39" t="s">
        <v>1701</v>
      </c>
    </row>
    <row r="361" spans="1:5" ht="12.75">
      <c r="A361" s="35" t="s">
        <v>57</v>
      </c>
      <c r="E361" s="40" t="s">
        <v>5</v>
      </c>
    </row>
    <row r="362" spans="1:5" ht="12.75">
      <c r="A362" t="s">
        <v>59</v>
      </c>
      <c r="E362" s="39" t="s">
        <v>5</v>
      </c>
    </row>
    <row r="363" spans="1:16" ht="12.75">
      <c r="A363" t="s">
        <v>50</v>
      </c>
      <c s="34" t="s">
        <v>628</v>
      </c>
      <c s="34" t="s">
        <v>1702</v>
      </c>
      <c s="35" t="s">
        <v>5</v>
      </c>
      <c s="6" t="s">
        <v>1703</v>
      </c>
      <c s="36" t="s">
        <v>1293</v>
      </c>
      <c s="37">
        <v>0.484</v>
      </c>
      <c s="36">
        <v>0</v>
      </c>
      <c s="36">
        <f>ROUND(G363*H363,6)</f>
      </c>
      <c r="L363" s="38">
        <v>0</v>
      </c>
      <c s="32">
        <f>ROUND(ROUND(L363,2)*ROUND(G363,3),2)</f>
      </c>
      <c s="36" t="s">
        <v>1471</v>
      </c>
      <c>
        <f>(M363*21)/100</f>
      </c>
      <c t="s">
        <v>28</v>
      </c>
    </row>
    <row r="364" spans="1:5" ht="12.75">
      <c r="A364" s="35" t="s">
        <v>56</v>
      </c>
      <c r="E364" s="39" t="s">
        <v>1703</v>
      </c>
    </row>
    <row r="365" spans="1:5" ht="12.75">
      <c r="A365" s="35" t="s">
        <v>57</v>
      </c>
      <c r="E365" s="40" t="s">
        <v>5</v>
      </c>
    </row>
    <row r="366" spans="1:5" ht="12.75">
      <c r="A366" t="s">
        <v>59</v>
      </c>
      <c r="E366" s="39" t="s">
        <v>5</v>
      </c>
    </row>
    <row r="367" spans="1:16" ht="12.75">
      <c r="A367" t="s">
        <v>50</v>
      </c>
      <c s="34" t="s">
        <v>631</v>
      </c>
      <c s="34" t="s">
        <v>1704</v>
      </c>
      <c s="35" t="s">
        <v>5</v>
      </c>
      <c s="6" t="s">
        <v>1705</v>
      </c>
      <c s="36" t="s">
        <v>1293</v>
      </c>
      <c s="37">
        <v>0.484</v>
      </c>
      <c s="36">
        <v>0</v>
      </c>
      <c s="36">
        <f>ROUND(G367*H367,6)</f>
      </c>
      <c r="L367" s="38">
        <v>0</v>
      </c>
      <c s="32">
        <f>ROUND(ROUND(L367,2)*ROUND(G367,3),2)</f>
      </c>
      <c s="36" t="s">
        <v>1471</v>
      </c>
      <c>
        <f>(M367*21)/100</f>
      </c>
      <c t="s">
        <v>28</v>
      </c>
    </row>
    <row r="368" spans="1:5" ht="12.75">
      <c r="A368" s="35" t="s">
        <v>56</v>
      </c>
      <c r="E368" s="39" t="s">
        <v>1705</v>
      </c>
    </row>
    <row r="369" spans="1:5" ht="12.75">
      <c r="A369" s="35" t="s">
        <v>57</v>
      </c>
      <c r="E369" s="40" t="s">
        <v>5</v>
      </c>
    </row>
    <row r="370" spans="1:5" ht="12.75">
      <c r="A370" t="s">
        <v>59</v>
      </c>
      <c r="E370" s="39" t="s">
        <v>5</v>
      </c>
    </row>
    <row r="371" spans="1:16" ht="12.75">
      <c r="A371" t="s">
        <v>50</v>
      </c>
      <c s="34" t="s">
        <v>634</v>
      </c>
      <c s="34" t="s">
        <v>1706</v>
      </c>
      <c s="35" t="s">
        <v>5</v>
      </c>
      <c s="6" t="s">
        <v>1707</v>
      </c>
      <c s="36" t="s">
        <v>66</v>
      </c>
      <c s="37">
        <v>0.195</v>
      </c>
      <c s="36">
        <v>0</v>
      </c>
      <c s="36">
        <f>ROUND(G371*H371,6)</f>
      </c>
      <c r="L371" s="38">
        <v>0</v>
      </c>
      <c s="32">
        <f>ROUND(ROUND(L371,2)*ROUND(G371,3),2)</f>
      </c>
      <c s="36" t="s">
        <v>1471</v>
      </c>
      <c>
        <f>(M371*21)/100</f>
      </c>
      <c t="s">
        <v>28</v>
      </c>
    </row>
    <row r="372" spans="1:5" ht="12.75">
      <c r="A372" s="35" t="s">
        <v>56</v>
      </c>
      <c r="E372" s="39" t="s">
        <v>1707</v>
      </c>
    </row>
    <row r="373" spans="1:5" ht="12.75">
      <c r="A373" s="35" t="s">
        <v>57</v>
      </c>
      <c r="E373" s="40" t="s">
        <v>5</v>
      </c>
    </row>
    <row r="374" spans="1:5" ht="63.75">
      <c r="A374" t="s">
        <v>59</v>
      </c>
      <c r="E374" s="39" t="s">
        <v>1514</v>
      </c>
    </row>
    <row r="375" spans="1:16" ht="25.5">
      <c r="A375" t="s">
        <v>50</v>
      </c>
      <c s="34" t="s">
        <v>636</v>
      </c>
      <c s="34" t="s">
        <v>1708</v>
      </c>
      <c s="35" t="s">
        <v>5</v>
      </c>
      <c s="6" t="s">
        <v>1709</v>
      </c>
      <c s="36" t="s">
        <v>66</v>
      </c>
      <c s="37">
        <v>2.369</v>
      </c>
      <c s="36">
        <v>0</v>
      </c>
      <c s="36">
        <f>ROUND(G375*H375,6)</f>
      </c>
      <c r="L375" s="38">
        <v>0</v>
      </c>
      <c s="32">
        <f>ROUND(ROUND(L375,2)*ROUND(G375,3),2)</f>
      </c>
      <c s="36" t="s">
        <v>1471</v>
      </c>
      <c>
        <f>(M375*21)/100</f>
      </c>
      <c t="s">
        <v>28</v>
      </c>
    </row>
    <row r="376" spans="1:5" ht="25.5">
      <c r="A376" s="35" t="s">
        <v>56</v>
      </c>
      <c r="E376" s="39" t="s">
        <v>1709</v>
      </c>
    </row>
    <row r="377" spans="1:5" ht="12.75">
      <c r="A377" s="35" t="s">
        <v>57</v>
      </c>
      <c r="E377" s="40" t="s">
        <v>5</v>
      </c>
    </row>
    <row r="378" spans="1:5" ht="63.75">
      <c r="A378" t="s">
        <v>59</v>
      </c>
      <c r="E378" s="39" t="s">
        <v>1514</v>
      </c>
    </row>
    <row r="379" spans="1:13" ht="12.75">
      <c r="A379" t="s">
        <v>47</v>
      </c>
      <c r="C379" s="31" t="s">
        <v>1710</v>
      </c>
      <c r="E379" s="33" t="s">
        <v>1711</v>
      </c>
      <c r="J379" s="32">
        <f>0</f>
      </c>
      <c s="32">
        <f>0</f>
      </c>
      <c s="32">
        <f>0+L380+L384+L388+L392+L396+L400+L404+L408+L412+L416+L420+L424+L428+L432+L436+L440+L444+L448+L452+L456+L460</f>
      </c>
      <c s="32">
        <f>0+M380+M384+M388+M392+M396+M400+M404+M408+M412+M416+M420+M424+M428+M432+M436+M440+M444+M448+M452+M456+M460</f>
      </c>
    </row>
    <row r="380" spans="1:16" ht="25.5">
      <c r="A380" t="s">
        <v>50</v>
      </c>
      <c s="34" t="s">
        <v>1712</v>
      </c>
      <c s="34" t="s">
        <v>1713</v>
      </c>
      <c s="35" t="s">
        <v>5</v>
      </c>
      <c s="6" t="s">
        <v>1714</v>
      </c>
      <c s="36" t="s">
        <v>1293</v>
      </c>
      <c s="37">
        <v>499.123</v>
      </c>
      <c s="36">
        <v>0</v>
      </c>
      <c s="36">
        <f>ROUND(G380*H380,6)</f>
      </c>
      <c r="L380" s="38">
        <v>0</v>
      </c>
      <c s="32">
        <f>ROUND(ROUND(L380,2)*ROUND(G380,3),2)</f>
      </c>
      <c s="36" t="s">
        <v>1471</v>
      </c>
      <c>
        <f>(M380*21)/100</f>
      </c>
      <c t="s">
        <v>28</v>
      </c>
    </row>
    <row r="381" spans="1:5" ht="38.25">
      <c r="A381" s="35" t="s">
        <v>56</v>
      </c>
      <c r="E381" s="39" t="s">
        <v>1715</v>
      </c>
    </row>
    <row r="382" spans="1:5" ht="12.75">
      <c r="A382" s="35" t="s">
        <v>57</v>
      </c>
      <c r="E382" s="40" t="s">
        <v>5</v>
      </c>
    </row>
    <row r="383" spans="1:5" ht="12.75">
      <c r="A383" t="s">
        <v>59</v>
      </c>
      <c r="E383" s="39" t="s">
        <v>5</v>
      </c>
    </row>
    <row r="384" spans="1:16" ht="25.5">
      <c r="A384" t="s">
        <v>50</v>
      </c>
      <c s="34" t="s">
        <v>1716</v>
      </c>
      <c s="34" t="s">
        <v>1717</v>
      </c>
      <c s="35" t="s">
        <v>5</v>
      </c>
      <c s="6" t="s">
        <v>1718</v>
      </c>
      <c s="36" t="s">
        <v>1293</v>
      </c>
      <c s="37">
        <v>363</v>
      </c>
      <c s="36">
        <v>0</v>
      </c>
      <c s="36">
        <f>ROUND(G384*H384,6)</f>
      </c>
      <c r="L384" s="38">
        <v>0</v>
      </c>
      <c s="32">
        <f>ROUND(ROUND(L384,2)*ROUND(G384,3),2)</f>
      </c>
      <c s="36" t="s">
        <v>1471</v>
      </c>
      <c>
        <f>(M384*21)/100</f>
      </c>
      <c t="s">
        <v>28</v>
      </c>
    </row>
    <row r="385" spans="1:5" ht="25.5">
      <c r="A385" s="35" t="s">
        <v>56</v>
      </c>
      <c r="E385" s="39" t="s">
        <v>1718</v>
      </c>
    </row>
    <row r="386" spans="1:5" ht="12.75">
      <c r="A386" s="35" t="s">
        <v>57</v>
      </c>
      <c r="E386" s="40" t="s">
        <v>5</v>
      </c>
    </row>
    <row r="387" spans="1:5" ht="12.75">
      <c r="A387" t="s">
        <v>59</v>
      </c>
      <c r="E387" s="39" t="s">
        <v>5</v>
      </c>
    </row>
    <row r="388" spans="1:16" ht="25.5">
      <c r="A388" t="s">
        <v>50</v>
      </c>
      <c s="34" t="s">
        <v>1719</v>
      </c>
      <c s="34" t="s">
        <v>1720</v>
      </c>
      <c s="35" t="s">
        <v>5</v>
      </c>
      <c s="6" t="s">
        <v>1721</v>
      </c>
      <c s="36" t="s">
        <v>1293</v>
      </c>
      <c s="37">
        <v>71.02</v>
      </c>
      <c s="36">
        <v>0</v>
      </c>
      <c s="36">
        <f>ROUND(G388*H388,6)</f>
      </c>
      <c r="L388" s="38">
        <v>0</v>
      </c>
      <c s="32">
        <f>ROUND(ROUND(L388,2)*ROUND(G388,3),2)</f>
      </c>
      <c s="36" t="s">
        <v>1471</v>
      </c>
      <c>
        <f>(M388*21)/100</f>
      </c>
      <c t="s">
        <v>28</v>
      </c>
    </row>
    <row r="389" spans="1:5" ht="38.25">
      <c r="A389" s="35" t="s">
        <v>56</v>
      </c>
      <c r="E389" s="39" t="s">
        <v>1722</v>
      </c>
    </row>
    <row r="390" spans="1:5" ht="12.75">
      <c r="A390" s="35" t="s">
        <v>57</v>
      </c>
      <c r="E390" s="40" t="s">
        <v>5</v>
      </c>
    </row>
    <row r="391" spans="1:5" ht="12.75">
      <c r="A391" t="s">
        <v>59</v>
      </c>
      <c r="E391" s="39" t="s">
        <v>5</v>
      </c>
    </row>
    <row r="392" spans="1:16" ht="12.75">
      <c r="A392" t="s">
        <v>50</v>
      </c>
      <c s="34" t="s">
        <v>1723</v>
      </c>
      <c s="34" t="s">
        <v>1724</v>
      </c>
      <c s="35" t="s">
        <v>5</v>
      </c>
      <c s="6" t="s">
        <v>1725</v>
      </c>
      <c s="36" t="s">
        <v>1293</v>
      </c>
      <c s="37">
        <v>51.88</v>
      </c>
      <c s="36">
        <v>0</v>
      </c>
      <c s="36">
        <f>ROUND(G392*H392,6)</f>
      </c>
      <c r="L392" s="38">
        <v>0</v>
      </c>
      <c s="32">
        <f>ROUND(ROUND(L392,2)*ROUND(G392,3),2)</f>
      </c>
      <c s="36" t="s">
        <v>1471</v>
      </c>
      <c>
        <f>(M392*21)/100</f>
      </c>
      <c t="s">
        <v>28</v>
      </c>
    </row>
    <row r="393" spans="1:5" ht="12.75">
      <c r="A393" s="35" t="s">
        <v>56</v>
      </c>
      <c r="E393" s="39" t="s">
        <v>1725</v>
      </c>
    </row>
    <row r="394" spans="1:5" ht="12.75">
      <c r="A394" s="35" t="s">
        <v>57</v>
      </c>
      <c r="E394" s="40" t="s">
        <v>5</v>
      </c>
    </row>
    <row r="395" spans="1:5" ht="12.75">
      <c r="A395" t="s">
        <v>59</v>
      </c>
      <c r="E395" s="39" t="s">
        <v>5</v>
      </c>
    </row>
    <row r="396" spans="1:16" ht="12.75">
      <c r="A396" t="s">
        <v>50</v>
      </c>
      <c s="34" t="s">
        <v>1726</v>
      </c>
      <c s="34" t="s">
        <v>1724</v>
      </c>
      <c s="35" t="s">
        <v>62</v>
      </c>
      <c s="6" t="s">
        <v>1725</v>
      </c>
      <c s="36" t="s">
        <v>1293</v>
      </c>
      <c s="37">
        <v>811.9</v>
      </c>
      <c s="36">
        <v>0</v>
      </c>
      <c s="36">
        <f>ROUND(G396*H396,6)</f>
      </c>
      <c r="L396" s="38">
        <v>0</v>
      </c>
      <c s="32">
        <f>ROUND(ROUND(L396,2)*ROUND(G396,3),2)</f>
      </c>
      <c s="36" t="s">
        <v>1471</v>
      </c>
      <c>
        <f>(M396*21)/100</f>
      </c>
      <c t="s">
        <v>28</v>
      </c>
    </row>
    <row r="397" spans="1:5" ht="12.75">
      <c r="A397" s="35" t="s">
        <v>56</v>
      </c>
      <c r="E397" s="39" t="s">
        <v>1725</v>
      </c>
    </row>
    <row r="398" spans="1:5" ht="12.75">
      <c r="A398" s="35" t="s">
        <v>57</v>
      </c>
      <c r="E398" s="40" t="s">
        <v>5</v>
      </c>
    </row>
    <row r="399" spans="1:5" ht="12.75">
      <c r="A399" t="s">
        <v>59</v>
      </c>
      <c r="E399" s="39" t="s">
        <v>5</v>
      </c>
    </row>
    <row r="400" spans="1:16" ht="12.75">
      <c r="A400" t="s">
        <v>50</v>
      </c>
      <c s="34" t="s">
        <v>1727</v>
      </c>
      <c s="34" t="s">
        <v>1728</v>
      </c>
      <c s="35" t="s">
        <v>5</v>
      </c>
      <c s="6" t="s">
        <v>1729</v>
      </c>
      <c s="36" t="s">
        <v>1293</v>
      </c>
      <c s="37">
        <v>323.9</v>
      </c>
      <c s="36">
        <v>0</v>
      </c>
      <c s="36">
        <f>ROUND(G400*H400,6)</f>
      </c>
      <c r="L400" s="38">
        <v>0</v>
      </c>
      <c s="32">
        <f>ROUND(ROUND(L400,2)*ROUND(G400,3),2)</f>
      </c>
      <c s="36" t="s">
        <v>1471</v>
      </c>
      <c>
        <f>(M400*21)/100</f>
      </c>
      <c t="s">
        <v>28</v>
      </c>
    </row>
    <row r="401" spans="1:5" ht="12.75">
      <c r="A401" s="35" t="s">
        <v>56</v>
      </c>
      <c r="E401" s="39" t="s">
        <v>1729</v>
      </c>
    </row>
    <row r="402" spans="1:5" ht="12.75">
      <c r="A402" s="35" t="s">
        <v>57</v>
      </c>
      <c r="E402" s="40" t="s">
        <v>5</v>
      </c>
    </row>
    <row r="403" spans="1:5" ht="12.75">
      <c r="A403" t="s">
        <v>59</v>
      </c>
      <c r="E403" s="39" t="s">
        <v>5</v>
      </c>
    </row>
    <row r="404" spans="1:16" ht="25.5">
      <c r="A404" t="s">
        <v>50</v>
      </c>
      <c s="34" t="s">
        <v>1730</v>
      </c>
      <c s="34" t="s">
        <v>1731</v>
      </c>
      <c s="35" t="s">
        <v>5</v>
      </c>
      <c s="6" t="s">
        <v>1732</v>
      </c>
      <c s="36" t="s">
        <v>1293</v>
      </c>
      <c s="37">
        <v>363</v>
      </c>
      <c s="36">
        <v>0</v>
      </c>
      <c s="36">
        <f>ROUND(G404*H404,6)</f>
      </c>
      <c r="L404" s="38">
        <v>0</v>
      </c>
      <c s="32">
        <f>ROUND(ROUND(L404,2)*ROUND(G404,3),2)</f>
      </c>
      <c s="36" t="s">
        <v>1471</v>
      </c>
      <c>
        <f>(M404*21)/100</f>
      </c>
      <c t="s">
        <v>28</v>
      </c>
    </row>
    <row r="405" spans="1:5" ht="25.5">
      <c r="A405" s="35" t="s">
        <v>56</v>
      </c>
      <c r="E405" s="39" t="s">
        <v>1732</v>
      </c>
    </row>
    <row r="406" spans="1:5" ht="12.75">
      <c r="A406" s="35" t="s">
        <v>57</v>
      </c>
      <c r="E406" s="40" t="s">
        <v>5</v>
      </c>
    </row>
    <row r="407" spans="1:5" ht="12.75">
      <c r="A407" t="s">
        <v>59</v>
      </c>
      <c r="E407" s="39" t="s">
        <v>5</v>
      </c>
    </row>
    <row r="408" spans="1:16" ht="25.5">
      <c r="A408" t="s">
        <v>50</v>
      </c>
      <c s="34" t="s">
        <v>1733</v>
      </c>
      <c s="34" t="s">
        <v>1734</v>
      </c>
      <c s="35" t="s">
        <v>5</v>
      </c>
      <c s="6" t="s">
        <v>1735</v>
      </c>
      <c s="36" t="s">
        <v>1293</v>
      </c>
      <c s="37">
        <v>71.02</v>
      </c>
      <c s="36">
        <v>0</v>
      </c>
      <c s="36">
        <f>ROUND(G408*H408,6)</f>
      </c>
      <c r="L408" s="38">
        <v>0</v>
      </c>
      <c s="32">
        <f>ROUND(ROUND(L408,2)*ROUND(G408,3),2)</f>
      </c>
      <c s="36" t="s">
        <v>1471</v>
      </c>
      <c>
        <f>(M408*21)/100</f>
      </c>
      <c t="s">
        <v>28</v>
      </c>
    </row>
    <row r="409" spans="1:5" ht="25.5">
      <c r="A409" s="35" t="s">
        <v>56</v>
      </c>
      <c r="E409" s="39" t="s">
        <v>1735</v>
      </c>
    </row>
    <row r="410" spans="1:5" ht="12.75">
      <c r="A410" s="35" t="s">
        <v>57</v>
      </c>
      <c r="E410" s="40" t="s">
        <v>5</v>
      </c>
    </row>
    <row r="411" spans="1:5" ht="12.75">
      <c r="A411" t="s">
        <v>59</v>
      </c>
      <c r="E411" s="39" t="s">
        <v>5</v>
      </c>
    </row>
    <row r="412" spans="1:16" ht="12.75">
      <c r="A412" t="s">
        <v>50</v>
      </c>
      <c s="34" t="s">
        <v>1736</v>
      </c>
      <c s="34" t="s">
        <v>1737</v>
      </c>
      <c s="35" t="s">
        <v>5</v>
      </c>
      <c s="6" t="s">
        <v>1738</v>
      </c>
      <c s="36" t="s">
        <v>1293</v>
      </c>
      <c s="37">
        <v>11.058</v>
      </c>
      <c s="36">
        <v>0</v>
      </c>
      <c s="36">
        <f>ROUND(G412*H412,6)</f>
      </c>
      <c r="L412" s="38">
        <v>0</v>
      </c>
      <c s="32">
        <f>ROUND(ROUND(L412,2)*ROUND(G412,3),2)</f>
      </c>
      <c s="36" t="s">
        <v>1471</v>
      </c>
      <c>
        <f>(M412*21)/100</f>
      </c>
      <c t="s">
        <v>28</v>
      </c>
    </row>
    <row r="413" spans="1:5" ht="12.75">
      <c r="A413" s="35" t="s">
        <v>56</v>
      </c>
      <c r="E413" s="39" t="s">
        <v>1738</v>
      </c>
    </row>
    <row r="414" spans="1:5" ht="12.75">
      <c r="A414" s="35" t="s">
        <v>57</v>
      </c>
      <c r="E414" s="40" t="s">
        <v>5</v>
      </c>
    </row>
    <row r="415" spans="1:5" ht="12.75">
      <c r="A415" t="s">
        <v>59</v>
      </c>
      <c r="E415" s="39" t="s">
        <v>5</v>
      </c>
    </row>
    <row r="416" spans="1:16" ht="12.75">
      <c r="A416" t="s">
        <v>50</v>
      </c>
      <c s="34" t="s">
        <v>1739</v>
      </c>
      <c s="34" t="s">
        <v>1740</v>
      </c>
      <c s="35" t="s">
        <v>5</v>
      </c>
      <c s="6" t="s">
        <v>1741</v>
      </c>
      <c s="36" t="s">
        <v>1293</v>
      </c>
      <c s="37">
        <v>11.058</v>
      </c>
      <c s="36">
        <v>0</v>
      </c>
      <c s="36">
        <f>ROUND(G416*H416,6)</f>
      </c>
      <c r="L416" s="38">
        <v>0</v>
      </c>
      <c s="32">
        <f>ROUND(ROUND(L416,2)*ROUND(G416,3),2)</f>
      </c>
      <c s="36" t="s">
        <v>1471</v>
      </c>
      <c>
        <f>(M416*21)/100</f>
      </c>
      <c t="s">
        <v>28</v>
      </c>
    </row>
    <row r="417" spans="1:5" ht="12.75">
      <c r="A417" s="35" t="s">
        <v>56</v>
      </c>
      <c r="E417" s="39" t="s">
        <v>1741</v>
      </c>
    </row>
    <row r="418" spans="1:5" ht="12.75">
      <c r="A418" s="35" t="s">
        <v>57</v>
      </c>
      <c r="E418" s="40" t="s">
        <v>5</v>
      </c>
    </row>
    <row r="419" spans="1:5" ht="12.75">
      <c r="A419" t="s">
        <v>59</v>
      </c>
      <c r="E419" s="39" t="s">
        <v>5</v>
      </c>
    </row>
    <row r="420" spans="1:16" ht="12.75">
      <c r="A420" t="s">
        <v>50</v>
      </c>
      <c s="34" t="s">
        <v>1742</v>
      </c>
      <c s="34" t="s">
        <v>1743</v>
      </c>
      <c s="35" t="s">
        <v>5</v>
      </c>
      <c s="6" t="s">
        <v>1744</v>
      </c>
      <c s="36" t="s">
        <v>267</v>
      </c>
      <c s="37">
        <v>4.65</v>
      </c>
      <c s="36">
        <v>0</v>
      </c>
      <c s="36">
        <f>ROUND(G420*H420,6)</f>
      </c>
      <c r="L420" s="38">
        <v>0</v>
      </c>
      <c s="32">
        <f>ROUND(ROUND(L420,2)*ROUND(G420,3),2)</f>
      </c>
      <c s="36" t="s">
        <v>1471</v>
      </c>
      <c>
        <f>(M420*21)/100</f>
      </c>
      <c t="s">
        <v>28</v>
      </c>
    </row>
    <row r="421" spans="1:5" ht="12.75">
      <c r="A421" s="35" t="s">
        <v>56</v>
      </c>
      <c r="E421" s="39" t="s">
        <v>1744</v>
      </c>
    </row>
    <row r="422" spans="1:5" ht="12.75">
      <c r="A422" s="35" t="s">
        <v>57</v>
      </c>
      <c r="E422" s="40" t="s">
        <v>5</v>
      </c>
    </row>
    <row r="423" spans="1:5" ht="12.75">
      <c r="A423" t="s">
        <v>59</v>
      </c>
      <c r="E423" s="39" t="s">
        <v>5</v>
      </c>
    </row>
    <row r="424" spans="1:16" ht="12.75">
      <c r="A424" t="s">
        <v>50</v>
      </c>
      <c s="34" t="s">
        <v>1745</v>
      </c>
      <c s="34" t="s">
        <v>1746</v>
      </c>
      <c s="35" t="s">
        <v>5</v>
      </c>
      <c s="6" t="s">
        <v>1747</v>
      </c>
      <c s="36" t="s">
        <v>1327</v>
      </c>
      <c s="37">
        <v>3</v>
      </c>
      <c s="36">
        <v>0</v>
      </c>
      <c s="36">
        <f>ROUND(G424*H424,6)</f>
      </c>
      <c r="L424" s="38">
        <v>0</v>
      </c>
      <c s="32">
        <f>ROUND(ROUND(L424,2)*ROUND(G424,3),2)</f>
      </c>
      <c s="36" t="s">
        <v>1471</v>
      </c>
      <c>
        <f>(M424*21)/100</f>
      </c>
      <c t="s">
        <v>28</v>
      </c>
    </row>
    <row r="425" spans="1:5" ht="12.75">
      <c r="A425" s="35" t="s">
        <v>56</v>
      </c>
      <c r="E425" s="39" t="s">
        <v>1747</v>
      </c>
    </row>
    <row r="426" spans="1:5" ht="12.75">
      <c r="A426" s="35" t="s">
        <v>57</v>
      </c>
      <c r="E426" s="40" t="s">
        <v>5</v>
      </c>
    </row>
    <row r="427" spans="1:5" ht="12.75">
      <c r="A427" t="s">
        <v>59</v>
      </c>
      <c r="E427" s="39" t="s">
        <v>5</v>
      </c>
    </row>
    <row r="428" spans="1:16" ht="12.75">
      <c r="A428" t="s">
        <v>50</v>
      </c>
      <c s="34" t="s">
        <v>1748</v>
      </c>
      <c s="34" t="s">
        <v>1749</v>
      </c>
      <c s="35" t="s">
        <v>5</v>
      </c>
      <c s="6" t="s">
        <v>1750</v>
      </c>
      <c s="36" t="s">
        <v>267</v>
      </c>
      <c s="37">
        <v>4</v>
      </c>
      <c s="36">
        <v>0</v>
      </c>
      <c s="36">
        <f>ROUND(G428*H428,6)</f>
      </c>
      <c r="L428" s="38">
        <v>0</v>
      </c>
      <c s="32">
        <f>ROUND(ROUND(L428,2)*ROUND(G428,3),2)</f>
      </c>
      <c s="36" t="s">
        <v>1471</v>
      </c>
      <c>
        <f>(M428*21)/100</f>
      </c>
      <c t="s">
        <v>28</v>
      </c>
    </row>
    <row r="429" spans="1:5" ht="12.75">
      <c r="A429" s="35" t="s">
        <v>56</v>
      </c>
      <c r="E429" s="39" t="s">
        <v>1750</v>
      </c>
    </row>
    <row r="430" spans="1:5" ht="12.75">
      <c r="A430" s="35" t="s">
        <v>57</v>
      </c>
      <c r="E430" s="40" t="s">
        <v>5</v>
      </c>
    </row>
    <row r="431" spans="1:5" ht="12.75">
      <c r="A431" t="s">
        <v>59</v>
      </c>
      <c r="E431" s="39" t="s">
        <v>5</v>
      </c>
    </row>
    <row r="432" spans="1:16" ht="12.75">
      <c r="A432" t="s">
        <v>50</v>
      </c>
      <c s="34" t="s">
        <v>1751</v>
      </c>
      <c s="34" t="s">
        <v>1752</v>
      </c>
      <c s="35" t="s">
        <v>5</v>
      </c>
      <c s="6" t="s">
        <v>1753</v>
      </c>
      <c s="36" t="s">
        <v>1293</v>
      </c>
      <c s="37">
        <v>118.8</v>
      </c>
      <c s="36">
        <v>0</v>
      </c>
      <c s="36">
        <f>ROUND(G432*H432,6)</f>
      </c>
      <c r="L432" s="38">
        <v>0</v>
      </c>
      <c s="32">
        <f>ROUND(ROUND(L432,2)*ROUND(G432,3),2)</f>
      </c>
      <c s="36" t="s">
        <v>1471</v>
      </c>
      <c>
        <f>(M432*21)/100</f>
      </c>
      <c t="s">
        <v>28</v>
      </c>
    </row>
    <row r="433" spans="1:5" ht="12.75">
      <c r="A433" s="35" t="s">
        <v>56</v>
      </c>
      <c r="E433" s="39" t="s">
        <v>1753</v>
      </c>
    </row>
    <row r="434" spans="1:5" ht="12.75">
      <c r="A434" s="35" t="s">
        <v>57</v>
      </c>
      <c r="E434" s="40" t="s">
        <v>5</v>
      </c>
    </row>
    <row r="435" spans="1:5" ht="12.75">
      <c r="A435" t="s">
        <v>59</v>
      </c>
      <c r="E435" s="39" t="s">
        <v>5</v>
      </c>
    </row>
    <row r="436" spans="1:16" ht="12.75">
      <c r="A436" t="s">
        <v>50</v>
      </c>
      <c s="34" t="s">
        <v>1754</v>
      </c>
      <c s="34" t="s">
        <v>1755</v>
      </c>
      <c s="35" t="s">
        <v>5</v>
      </c>
      <c s="6" t="s">
        <v>1756</v>
      </c>
      <c s="36" t="s">
        <v>267</v>
      </c>
      <c s="37">
        <v>132</v>
      </c>
      <c s="36">
        <v>0</v>
      </c>
      <c s="36">
        <f>ROUND(G436*H436,6)</f>
      </c>
      <c r="L436" s="38">
        <v>0</v>
      </c>
      <c s="32">
        <f>ROUND(ROUND(L436,2)*ROUND(G436,3),2)</f>
      </c>
      <c s="36" t="s">
        <v>1471</v>
      </c>
      <c>
        <f>(M436*21)/100</f>
      </c>
      <c t="s">
        <v>28</v>
      </c>
    </row>
    <row r="437" spans="1:5" ht="12.75">
      <c r="A437" s="35" t="s">
        <v>56</v>
      </c>
      <c r="E437" s="39" t="s">
        <v>1756</v>
      </c>
    </row>
    <row r="438" spans="1:5" ht="12.75">
      <c r="A438" s="35" t="s">
        <v>57</v>
      </c>
      <c r="E438" s="40" t="s">
        <v>5</v>
      </c>
    </row>
    <row r="439" spans="1:5" ht="12.75">
      <c r="A439" t="s">
        <v>59</v>
      </c>
      <c r="E439" s="39" t="s">
        <v>5</v>
      </c>
    </row>
    <row r="440" spans="1:16" ht="25.5">
      <c r="A440" t="s">
        <v>50</v>
      </c>
      <c s="34" t="s">
        <v>1757</v>
      </c>
      <c s="34" t="s">
        <v>1758</v>
      </c>
      <c s="35" t="s">
        <v>5</v>
      </c>
      <c s="6" t="s">
        <v>1759</v>
      </c>
      <c s="36" t="s">
        <v>66</v>
      </c>
      <c s="37">
        <v>4.148</v>
      </c>
      <c s="36">
        <v>0</v>
      </c>
      <c s="36">
        <f>ROUND(G440*H440,6)</f>
      </c>
      <c r="L440" s="38">
        <v>0</v>
      </c>
      <c s="32">
        <f>ROUND(ROUND(L440,2)*ROUND(G440,3),2)</f>
      </c>
      <c s="36" t="s">
        <v>1471</v>
      </c>
      <c>
        <f>(M440*21)/100</f>
      </c>
      <c t="s">
        <v>28</v>
      </c>
    </row>
    <row r="441" spans="1:5" ht="25.5">
      <c r="A441" s="35" t="s">
        <v>56</v>
      </c>
      <c r="E441" s="39" t="s">
        <v>1759</v>
      </c>
    </row>
    <row r="442" spans="1:5" ht="12.75">
      <c r="A442" s="35" t="s">
        <v>57</v>
      </c>
      <c r="E442" s="40" t="s">
        <v>5</v>
      </c>
    </row>
    <row r="443" spans="1:5" ht="12.75">
      <c r="A443" t="s">
        <v>59</v>
      </c>
      <c r="E443" s="39" t="s">
        <v>5</v>
      </c>
    </row>
    <row r="444" spans="1:16" ht="12.75">
      <c r="A444" t="s">
        <v>50</v>
      </c>
      <c s="34" t="s">
        <v>1760</v>
      </c>
      <c s="34" t="s">
        <v>1761</v>
      </c>
      <c s="35" t="s">
        <v>5</v>
      </c>
      <c s="6" t="s">
        <v>1762</v>
      </c>
      <c s="36" t="s">
        <v>66</v>
      </c>
      <c s="37">
        <v>4.148</v>
      </c>
      <c s="36">
        <v>0</v>
      </c>
      <c s="36">
        <f>ROUND(G444*H444,6)</f>
      </c>
      <c r="L444" s="38">
        <v>0</v>
      </c>
      <c s="32">
        <f>ROUND(ROUND(L444,2)*ROUND(G444,3),2)</f>
      </c>
      <c s="36" t="s">
        <v>1471</v>
      </c>
      <c>
        <f>(M444*21)/100</f>
      </c>
      <c t="s">
        <v>28</v>
      </c>
    </row>
    <row r="445" spans="1:5" ht="12.75">
      <c r="A445" s="35" t="s">
        <v>56</v>
      </c>
      <c r="E445" s="39" t="s">
        <v>1762</v>
      </c>
    </row>
    <row r="446" spans="1:5" ht="12.75">
      <c r="A446" s="35" t="s">
        <v>57</v>
      </c>
      <c r="E446" s="40" t="s">
        <v>5</v>
      </c>
    </row>
    <row r="447" spans="1:5" ht="12.75">
      <c r="A447" t="s">
        <v>59</v>
      </c>
      <c r="E447" s="39" t="s">
        <v>5</v>
      </c>
    </row>
    <row r="448" spans="1:16" ht="12.75">
      <c r="A448" t="s">
        <v>50</v>
      </c>
      <c s="34" t="s">
        <v>1763</v>
      </c>
      <c s="34" t="s">
        <v>1643</v>
      </c>
      <c s="35" t="s">
        <v>5</v>
      </c>
      <c s="6" t="s">
        <v>1644</v>
      </c>
      <c s="36" t="s">
        <v>66</v>
      </c>
      <c s="37">
        <v>4.148</v>
      </c>
      <c s="36">
        <v>0</v>
      </c>
      <c s="36">
        <f>ROUND(G448*H448,6)</f>
      </c>
      <c r="L448" s="38">
        <v>0</v>
      </c>
      <c s="32">
        <f>ROUND(ROUND(L448,2)*ROUND(G448,3),2)</f>
      </c>
      <c s="36" t="s">
        <v>1471</v>
      </c>
      <c>
        <f>(M448*21)/100</f>
      </c>
      <c t="s">
        <v>28</v>
      </c>
    </row>
    <row r="449" spans="1:5" ht="12.75">
      <c r="A449" s="35" t="s">
        <v>56</v>
      </c>
      <c r="E449" s="39" t="s">
        <v>1644</v>
      </c>
    </row>
    <row r="450" spans="1:5" ht="12.75">
      <c r="A450" s="35" t="s">
        <v>57</v>
      </c>
      <c r="E450" s="40" t="s">
        <v>5</v>
      </c>
    </row>
    <row r="451" spans="1:5" ht="12.75">
      <c r="A451" t="s">
        <v>59</v>
      </c>
      <c r="E451" s="39" t="s">
        <v>5</v>
      </c>
    </row>
    <row r="452" spans="1:16" ht="25.5">
      <c r="A452" t="s">
        <v>50</v>
      </c>
      <c s="34" t="s">
        <v>1764</v>
      </c>
      <c s="34" t="s">
        <v>1645</v>
      </c>
      <c s="35" t="s">
        <v>5</v>
      </c>
      <c s="6" t="s">
        <v>1646</v>
      </c>
      <c s="36" t="s">
        <v>66</v>
      </c>
      <c s="37">
        <v>33.185</v>
      </c>
      <c s="36">
        <v>0</v>
      </c>
      <c s="36">
        <f>ROUND(G452*H452,6)</f>
      </c>
      <c r="L452" s="38">
        <v>0</v>
      </c>
      <c s="32">
        <f>ROUND(ROUND(L452,2)*ROUND(G452,3),2)</f>
      </c>
      <c s="36" t="s">
        <v>1471</v>
      </c>
      <c>
        <f>(M452*21)/100</f>
      </c>
      <c t="s">
        <v>28</v>
      </c>
    </row>
    <row r="453" spans="1:5" ht="25.5">
      <c r="A453" s="35" t="s">
        <v>56</v>
      </c>
      <c r="E453" s="39" t="s">
        <v>1646</v>
      </c>
    </row>
    <row r="454" spans="1:5" ht="12.75">
      <c r="A454" s="35" t="s">
        <v>57</v>
      </c>
      <c r="E454" s="40" t="s">
        <v>5</v>
      </c>
    </row>
    <row r="455" spans="1:5" ht="12.75">
      <c r="A455" t="s">
        <v>59</v>
      </c>
      <c r="E455" s="39" t="s">
        <v>5</v>
      </c>
    </row>
    <row r="456" spans="1:16" ht="25.5">
      <c r="A456" t="s">
        <v>50</v>
      </c>
      <c s="34" t="s">
        <v>1765</v>
      </c>
      <c s="34" t="s">
        <v>1766</v>
      </c>
      <c s="35" t="s">
        <v>1767</v>
      </c>
      <c s="6" t="s">
        <v>1768</v>
      </c>
      <c s="36" t="s">
        <v>66</v>
      </c>
      <c s="37">
        <v>4.148</v>
      </c>
      <c s="36">
        <v>0</v>
      </c>
      <c s="36">
        <f>ROUND(G456*H456,6)</f>
      </c>
      <c r="L456" s="38">
        <v>0</v>
      </c>
      <c s="32">
        <f>ROUND(ROUND(L456,2)*ROUND(G456,3),2)</f>
      </c>
      <c s="36" t="s">
        <v>55</v>
      </c>
      <c>
        <f>(M456*21)/100</f>
      </c>
      <c t="s">
        <v>28</v>
      </c>
    </row>
    <row r="457" spans="1:5" ht="25.5">
      <c r="A457" s="35" t="s">
        <v>56</v>
      </c>
      <c r="E457" s="39" t="s">
        <v>1768</v>
      </c>
    </row>
    <row r="458" spans="1:5" ht="12.75">
      <c r="A458" s="35" t="s">
        <v>57</v>
      </c>
      <c r="E458" s="40" t="s">
        <v>5</v>
      </c>
    </row>
    <row r="459" spans="1:5" ht="63.75">
      <c r="A459" t="s">
        <v>59</v>
      </c>
      <c r="E459" s="39" t="s">
        <v>180</v>
      </c>
    </row>
    <row r="460" spans="1:16" ht="12.75">
      <c r="A460" t="s">
        <v>50</v>
      </c>
      <c s="34" t="s">
        <v>1769</v>
      </c>
      <c s="34" t="s">
        <v>1770</v>
      </c>
      <c s="35" t="s">
        <v>5</v>
      </c>
      <c s="6" t="s">
        <v>1771</v>
      </c>
      <c s="36" t="s">
        <v>1772</v>
      </c>
      <c s="37">
        <v>3504.303</v>
      </c>
      <c s="36">
        <v>0</v>
      </c>
      <c s="36">
        <f>ROUND(G460*H460,6)</f>
      </c>
      <c r="L460" s="38">
        <v>0</v>
      </c>
      <c s="32">
        <f>ROUND(ROUND(L460,2)*ROUND(G460,3),2)</f>
      </c>
      <c s="36" t="s">
        <v>1471</v>
      </c>
      <c>
        <f>(M460*21)/100</f>
      </c>
      <c t="s">
        <v>28</v>
      </c>
    </row>
    <row r="461" spans="1:5" ht="12.75">
      <c r="A461" s="35" t="s">
        <v>56</v>
      </c>
      <c r="E461" s="39" t="s">
        <v>1771</v>
      </c>
    </row>
    <row r="462" spans="1:5" ht="12.75">
      <c r="A462" s="35" t="s">
        <v>57</v>
      </c>
      <c r="E462" s="40" t="s">
        <v>5</v>
      </c>
    </row>
    <row r="463" spans="1:5" ht="102">
      <c r="A463" t="s">
        <v>59</v>
      </c>
      <c r="E463" s="39" t="s">
        <v>1773</v>
      </c>
    </row>
    <row r="464" spans="1:13" ht="12.75">
      <c r="A464" t="s">
        <v>47</v>
      </c>
      <c r="C464" s="31" t="s">
        <v>1774</v>
      </c>
      <c r="E464" s="33" t="s">
        <v>1775</v>
      </c>
      <c r="J464" s="32">
        <f>0</f>
      </c>
      <c s="32">
        <f>0</f>
      </c>
      <c s="32">
        <f>0+L465+L469+L473+L477+L481+L485+L489+L493+L497+L501+L505+L509+L513+L517+L521+L525+L529+L533+L537</f>
      </c>
      <c s="32">
        <f>0+M465+M469+M473+M477+M481+M485+M489+M493+M497+M501+M505+M509+M513+M517+M521+M525+M529+M533+M537</f>
      </c>
    </row>
    <row r="465" spans="1:16" ht="25.5">
      <c r="A465" t="s">
        <v>50</v>
      </c>
      <c s="34" t="s">
        <v>1776</v>
      </c>
      <c s="34" t="s">
        <v>1777</v>
      </c>
      <c s="35" t="s">
        <v>5</v>
      </c>
      <c s="6" t="s">
        <v>1778</v>
      </c>
      <c s="36" t="s">
        <v>1470</v>
      </c>
      <c s="37">
        <v>77.588</v>
      </c>
      <c s="36">
        <v>0</v>
      </c>
      <c s="36">
        <f>ROUND(G465*H465,6)</f>
      </c>
      <c r="L465" s="38">
        <v>0</v>
      </c>
      <c s="32">
        <f>ROUND(ROUND(L465,2)*ROUND(G465,3),2)</f>
      </c>
      <c s="36" t="s">
        <v>1471</v>
      </c>
      <c>
        <f>(M465*21)/100</f>
      </c>
      <c t="s">
        <v>28</v>
      </c>
    </row>
    <row r="466" spans="1:5" ht="25.5">
      <c r="A466" s="35" t="s">
        <v>56</v>
      </c>
      <c r="E466" s="39" t="s">
        <v>1778</v>
      </c>
    </row>
    <row r="467" spans="1:5" ht="12.75">
      <c r="A467" s="35" t="s">
        <v>57</v>
      </c>
      <c r="E467" s="40" t="s">
        <v>5</v>
      </c>
    </row>
    <row r="468" spans="1:5" ht="12.75">
      <c r="A468" t="s">
        <v>59</v>
      </c>
      <c r="E468" s="39" t="s">
        <v>5</v>
      </c>
    </row>
    <row r="469" spans="1:16" ht="25.5">
      <c r="A469" t="s">
        <v>50</v>
      </c>
      <c s="34" t="s">
        <v>1779</v>
      </c>
      <c s="34" t="s">
        <v>1780</v>
      </c>
      <c s="35" t="s">
        <v>5</v>
      </c>
      <c s="6" t="s">
        <v>1781</v>
      </c>
      <c s="36" t="s">
        <v>1293</v>
      </c>
      <c s="37">
        <v>92.004</v>
      </c>
      <c s="36">
        <v>0</v>
      </c>
      <c s="36">
        <f>ROUND(G469*H469,6)</f>
      </c>
      <c r="L469" s="38">
        <v>0</v>
      </c>
      <c s="32">
        <f>ROUND(ROUND(L469,2)*ROUND(G469,3),2)</f>
      </c>
      <c s="36" t="s">
        <v>1471</v>
      </c>
      <c>
        <f>(M469*21)/100</f>
      </c>
      <c t="s">
        <v>28</v>
      </c>
    </row>
    <row r="470" spans="1:5" ht="25.5">
      <c r="A470" s="35" t="s">
        <v>56</v>
      </c>
      <c r="E470" s="39" t="s">
        <v>1781</v>
      </c>
    </row>
    <row r="471" spans="1:5" ht="12.75">
      <c r="A471" s="35" t="s">
        <v>57</v>
      </c>
      <c r="E471" s="40" t="s">
        <v>5</v>
      </c>
    </row>
    <row r="472" spans="1:5" ht="12.75">
      <c r="A472" t="s">
        <v>59</v>
      </c>
      <c r="E472" s="39" t="s">
        <v>5</v>
      </c>
    </row>
    <row r="473" spans="1:16" ht="25.5">
      <c r="A473" t="s">
        <v>50</v>
      </c>
      <c s="34" t="s">
        <v>1782</v>
      </c>
      <c s="34" t="s">
        <v>1783</v>
      </c>
      <c s="35" t="s">
        <v>5</v>
      </c>
      <c s="6" t="s">
        <v>1784</v>
      </c>
      <c s="36" t="s">
        <v>1293</v>
      </c>
      <c s="37">
        <v>322.555</v>
      </c>
      <c s="36">
        <v>0</v>
      </c>
      <c s="36">
        <f>ROUND(G473*H473,6)</f>
      </c>
      <c r="L473" s="38">
        <v>0</v>
      </c>
      <c s="32">
        <f>ROUND(ROUND(L473,2)*ROUND(G473,3),2)</f>
      </c>
      <c s="36" t="s">
        <v>1471</v>
      </c>
      <c>
        <f>(M473*21)/100</f>
      </c>
      <c t="s">
        <v>28</v>
      </c>
    </row>
    <row r="474" spans="1:5" ht="25.5">
      <c r="A474" s="35" t="s">
        <v>56</v>
      </c>
      <c r="E474" s="39" t="s">
        <v>1784</v>
      </c>
    </row>
    <row r="475" spans="1:5" ht="12.75">
      <c r="A475" s="35" t="s">
        <v>57</v>
      </c>
      <c r="E475" s="40" t="s">
        <v>5</v>
      </c>
    </row>
    <row r="476" spans="1:5" ht="12.75">
      <c r="A476" t="s">
        <v>59</v>
      </c>
      <c r="E476" s="39" t="s">
        <v>5</v>
      </c>
    </row>
    <row r="477" spans="1:16" ht="25.5">
      <c r="A477" t="s">
        <v>50</v>
      </c>
      <c s="34" t="s">
        <v>1785</v>
      </c>
      <c s="34" t="s">
        <v>1786</v>
      </c>
      <c s="35" t="s">
        <v>5</v>
      </c>
      <c s="6" t="s">
        <v>1787</v>
      </c>
      <c s="36" t="s">
        <v>1293</v>
      </c>
      <c s="37">
        <v>92.004</v>
      </c>
      <c s="36">
        <v>0</v>
      </c>
      <c s="36">
        <f>ROUND(G477*H477,6)</f>
      </c>
      <c r="L477" s="38">
        <v>0</v>
      </c>
      <c s="32">
        <f>ROUND(ROUND(L477,2)*ROUND(G477,3),2)</f>
      </c>
      <c s="36" t="s">
        <v>1471</v>
      </c>
      <c>
        <f>(M477*21)/100</f>
      </c>
      <c t="s">
        <v>28</v>
      </c>
    </row>
    <row r="478" spans="1:5" ht="25.5">
      <c r="A478" s="35" t="s">
        <v>56</v>
      </c>
      <c r="E478" s="39" t="s">
        <v>1787</v>
      </c>
    </row>
    <row r="479" spans="1:5" ht="12.75">
      <c r="A479" s="35" t="s">
        <v>57</v>
      </c>
      <c r="E479" s="40" t="s">
        <v>5</v>
      </c>
    </row>
    <row r="480" spans="1:5" ht="12.75">
      <c r="A480" t="s">
        <v>59</v>
      </c>
      <c r="E480" s="39" t="s">
        <v>5</v>
      </c>
    </row>
    <row r="481" spans="1:16" ht="25.5">
      <c r="A481" t="s">
        <v>50</v>
      </c>
      <c s="34" t="s">
        <v>1788</v>
      </c>
      <c s="34" t="s">
        <v>1789</v>
      </c>
      <c s="35" t="s">
        <v>5</v>
      </c>
      <c s="6" t="s">
        <v>1790</v>
      </c>
      <c s="36" t="s">
        <v>1293</v>
      </c>
      <c s="37">
        <v>322.555</v>
      </c>
      <c s="36">
        <v>0</v>
      </c>
      <c s="36">
        <f>ROUND(G481*H481,6)</f>
      </c>
      <c r="L481" s="38">
        <v>0</v>
      </c>
      <c s="32">
        <f>ROUND(ROUND(L481,2)*ROUND(G481,3),2)</f>
      </c>
      <c s="36" t="s">
        <v>1471</v>
      </c>
      <c>
        <f>(M481*21)/100</f>
      </c>
      <c t="s">
        <v>28</v>
      </c>
    </row>
    <row r="482" spans="1:5" ht="25.5">
      <c r="A482" s="35" t="s">
        <v>56</v>
      </c>
      <c r="E482" s="39" t="s">
        <v>1790</v>
      </c>
    </row>
    <row r="483" spans="1:5" ht="12.75">
      <c r="A483" s="35" t="s">
        <v>57</v>
      </c>
      <c r="E483" s="40" t="s">
        <v>5</v>
      </c>
    </row>
    <row r="484" spans="1:5" ht="12.75">
      <c r="A484" t="s">
        <v>59</v>
      </c>
      <c r="E484" s="39" t="s">
        <v>5</v>
      </c>
    </row>
    <row r="485" spans="1:16" ht="25.5">
      <c r="A485" t="s">
        <v>50</v>
      </c>
      <c s="34" t="s">
        <v>1791</v>
      </c>
      <c s="34" t="s">
        <v>1792</v>
      </c>
      <c s="35" t="s">
        <v>5</v>
      </c>
      <c s="6" t="s">
        <v>1793</v>
      </c>
      <c s="36" t="s">
        <v>1293</v>
      </c>
      <c s="37">
        <v>92.004</v>
      </c>
      <c s="36">
        <v>0</v>
      </c>
      <c s="36">
        <f>ROUND(G485*H485,6)</f>
      </c>
      <c r="L485" s="38">
        <v>0</v>
      </c>
      <c s="32">
        <f>ROUND(ROUND(L485,2)*ROUND(G485,3),2)</f>
      </c>
      <c s="36" t="s">
        <v>1471</v>
      </c>
      <c>
        <f>(M485*21)/100</f>
      </c>
      <c t="s">
        <v>28</v>
      </c>
    </row>
    <row r="486" spans="1:5" ht="25.5">
      <c r="A486" s="35" t="s">
        <v>56</v>
      </c>
      <c r="E486" s="39" t="s">
        <v>1793</v>
      </c>
    </row>
    <row r="487" spans="1:5" ht="12.75">
      <c r="A487" s="35" t="s">
        <v>57</v>
      </c>
      <c r="E487" s="40" t="s">
        <v>5</v>
      </c>
    </row>
    <row r="488" spans="1:5" ht="12.75">
      <c r="A488" t="s">
        <v>59</v>
      </c>
      <c r="E488" s="39" t="s">
        <v>5</v>
      </c>
    </row>
    <row r="489" spans="1:16" ht="25.5">
      <c r="A489" t="s">
        <v>50</v>
      </c>
      <c s="34" t="s">
        <v>1794</v>
      </c>
      <c s="34" t="s">
        <v>1795</v>
      </c>
      <c s="35" t="s">
        <v>5</v>
      </c>
      <c s="6" t="s">
        <v>1796</v>
      </c>
      <c s="36" t="s">
        <v>1293</v>
      </c>
      <c s="37">
        <v>97.6</v>
      </c>
      <c s="36">
        <v>0</v>
      </c>
      <c s="36">
        <f>ROUND(G489*H489,6)</f>
      </c>
      <c r="L489" s="38">
        <v>0</v>
      </c>
      <c s="32">
        <f>ROUND(ROUND(L489,2)*ROUND(G489,3),2)</f>
      </c>
      <c s="36" t="s">
        <v>1471</v>
      </c>
      <c>
        <f>(M489*21)/100</f>
      </c>
      <c t="s">
        <v>28</v>
      </c>
    </row>
    <row r="490" spans="1:5" ht="25.5">
      <c r="A490" s="35" t="s">
        <v>56</v>
      </c>
      <c r="E490" s="39" t="s">
        <v>1796</v>
      </c>
    </row>
    <row r="491" spans="1:5" ht="12.75">
      <c r="A491" s="35" t="s">
        <v>57</v>
      </c>
      <c r="E491" s="40" t="s">
        <v>5</v>
      </c>
    </row>
    <row r="492" spans="1:5" ht="12.75">
      <c r="A492" t="s">
        <v>59</v>
      </c>
      <c r="E492" s="39" t="s">
        <v>5</v>
      </c>
    </row>
    <row r="493" spans="1:16" ht="12.75">
      <c r="A493" t="s">
        <v>50</v>
      </c>
      <c s="34" t="s">
        <v>1797</v>
      </c>
      <c s="34" t="s">
        <v>1798</v>
      </c>
      <c s="35" t="s">
        <v>5</v>
      </c>
      <c s="6" t="s">
        <v>1799</v>
      </c>
      <c s="36" t="s">
        <v>1293</v>
      </c>
      <c s="37">
        <v>270.6</v>
      </c>
      <c s="36">
        <v>0</v>
      </c>
      <c s="36">
        <f>ROUND(G493*H493,6)</f>
      </c>
      <c r="L493" s="38">
        <v>0</v>
      </c>
      <c s="32">
        <f>ROUND(ROUND(L493,2)*ROUND(G493,3),2)</f>
      </c>
      <c s="36" t="s">
        <v>1471</v>
      </c>
      <c>
        <f>(M493*21)/100</f>
      </c>
      <c t="s">
        <v>28</v>
      </c>
    </row>
    <row r="494" spans="1:5" ht="12.75">
      <c r="A494" s="35" t="s">
        <v>56</v>
      </c>
      <c r="E494" s="39" t="s">
        <v>1799</v>
      </c>
    </row>
    <row r="495" spans="1:5" ht="12.75">
      <c r="A495" s="35" t="s">
        <v>57</v>
      </c>
      <c r="E495" s="40" t="s">
        <v>5</v>
      </c>
    </row>
    <row r="496" spans="1:5" ht="12.75">
      <c r="A496" t="s">
        <v>59</v>
      </c>
      <c r="E496" s="39" t="s">
        <v>5</v>
      </c>
    </row>
    <row r="497" spans="1:16" ht="12.75">
      <c r="A497" t="s">
        <v>50</v>
      </c>
      <c s="34" t="s">
        <v>1800</v>
      </c>
      <c s="34" t="s">
        <v>1801</v>
      </c>
      <c s="35" t="s">
        <v>5</v>
      </c>
      <c s="6" t="s">
        <v>1802</v>
      </c>
      <c s="36" t="s">
        <v>1293</v>
      </c>
      <c s="37">
        <v>316.23</v>
      </c>
      <c s="36">
        <v>0</v>
      </c>
      <c s="36">
        <f>ROUND(G497*H497,6)</f>
      </c>
      <c r="L497" s="38">
        <v>0</v>
      </c>
      <c s="32">
        <f>ROUND(ROUND(L497,2)*ROUND(G497,3),2)</f>
      </c>
      <c s="36" t="s">
        <v>1471</v>
      </c>
      <c>
        <f>(M497*21)/100</f>
      </c>
      <c t="s">
        <v>28</v>
      </c>
    </row>
    <row r="498" spans="1:5" ht="12.75">
      <c r="A498" s="35" t="s">
        <v>56</v>
      </c>
      <c r="E498" s="39" t="s">
        <v>1802</v>
      </c>
    </row>
    <row r="499" spans="1:5" ht="12.75">
      <c r="A499" s="35" t="s">
        <v>57</v>
      </c>
      <c r="E499" s="40" t="s">
        <v>5</v>
      </c>
    </row>
    <row r="500" spans="1:5" ht="12.75">
      <c r="A500" t="s">
        <v>59</v>
      </c>
      <c r="E500" s="39" t="s">
        <v>5</v>
      </c>
    </row>
    <row r="501" spans="1:16" ht="25.5">
      <c r="A501" t="s">
        <v>50</v>
      </c>
      <c s="34" t="s">
        <v>1803</v>
      </c>
      <c s="34" t="s">
        <v>1804</v>
      </c>
      <c s="35" t="s">
        <v>5</v>
      </c>
      <c s="6" t="s">
        <v>1805</v>
      </c>
      <c s="36" t="s">
        <v>1293</v>
      </c>
      <c s="37">
        <v>311.25</v>
      </c>
      <c s="36">
        <v>0</v>
      </c>
      <c s="36">
        <f>ROUND(G501*H501,6)</f>
      </c>
      <c r="L501" s="38">
        <v>0</v>
      </c>
      <c s="32">
        <f>ROUND(ROUND(L501,2)*ROUND(G501,3),2)</f>
      </c>
      <c s="36" t="s">
        <v>1471</v>
      </c>
      <c>
        <f>(M501*21)/100</f>
      </c>
      <c t="s">
        <v>28</v>
      </c>
    </row>
    <row r="502" spans="1:5" ht="25.5">
      <c r="A502" s="35" t="s">
        <v>56</v>
      </c>
      <c r="E502" s="39" t="s">
        <v>1805</v>
      </c>
    </row>
    <row r="503" spans="1:5" ht="12.75">
      <c r="A503" s="35" t="s">
        <v>57</v>
      </c>
      <c r="E503" s="40" t="s">
        <v>5</v>
      </c>
    </row>
    <row r="504" spans="1:5" ht="12.75">
      <c r="A504" t="s">
        <v>59</v>
      </c>
      <c r="E504" s="39" t="s">
        <v>5</v>
      </c>
    </row>
    <row r="505" spans="1:16" ht="12.75">
      <c r="A505" t="s">
        <v>50</v>
      </c>
      <c s="34" t="s">
        <v>1806</v>
      </c>
      <c s="34" t="s">
        <v>1807</v>
      </c>
      <c s="35" t="s">
        <v>5</v>
      </c>
      <c s="6" t="s">
        <v>1808</v>
      </c>
      <c s="36" t="s">
        <v>1293</v>
      </c>
      <c s="37">
        <v>578.95</v>
      </c>
      <c s="36">
        <v>0</v>
      </c>
      <c s="36">
        <f>ROUND(G505*H505,6)</f>
      </c>
      <c r="L505" s="38">
        <v>0</v>
      </c>
      <c s="32">
        <f>ROUND(ROUND(L505,2)*ROUND(G505,3),2)</f>
      </c>
      <c s="36" t="s">
        <v>1471</v>
      </c>
      <c>
        <f>(M505*21)/100</f>
      </c>
      <c t="s">
        <v>28</v>
      </c>
    </row>
    <row r="506" spans="1:5" ht="12.75">
      <c r="A506" s="35" t="s">
        <v>56</v>
      </c>
      <c r="E506" s="39" t="s">
        <v>1808</v>
      </c>
    </row>
    <row r="507" spans="1:5" ht="12.75">
      <c r="A507" s="35" t="s">
        <v>57</v>
      </c>
      <c r="E507" s="40" t="s">
        <v>5</v>
      </c>
    </row>
    <row r="508" spans="1:5" ht="12.75">
      <c r="A508" t="s">
        <v>59</v>
      </c>
      <c r="E508" s="39" t="s">
        <v>5</v>
      </c>
    </row>
    <row r="509" spans="1:16" ht="25.5">
      <c r="A509" t="s">
        <v>50</v>
      </c>
      <c s="34" t="s">
        <v>1809</v>
      </c>
      <c s="34" t="s">
        <v>1810</v>
      </c>
      <c s="35" t="s">
        <v>5</v>
      </c>
      <c s="6" t="s">
        <v>1811</v>
      </c>
      <c s="36" t="s">
        <v>1293</v>
      </c>
      <c s="37">
        <v>624.35</v>
      </c>
      <c s="36">
        <v>0</v>
      </c>
      <c s="36">
        <f>ROUND(G509*H509,6)</f>
      </c>
      <c r="L509" s="38">
        <v>0</v>
      </c>
      <c s="32">
        <f>ROUND(ROUND(L509,2)*ROUND(G509,3),2)</f>
      </c>
      <c s="36" t="s">
        <v>1471</v>
      </c>
      <c>
        <f>(M509*21)/100</f>
      </c>
      <c t="s">
        <v>28</v>
      </c>
    </row>
    <row r="510" spans="1:5" ht="25.5">
      <c r="A510" s="35" t="s">
        <v>56</v>
      </c>
      <c r="E510" s="39" t="s">
        <v>1811</v>
      </c>
    </row>
    <row r="511" spans="1:5" ht="12.75">
      <c r="A511" s="35" t="s">
        <v>57</v>
      </c>
      <c r="E511" s="40" t="s">
        <v>5</v>
      </c>
    </row>
    <row r="512" spans="1:5" ht="12.75">
      <c r="A512" t="s">
        <v>59</v>
      </c>
      <c r="E512" s="39" t="s">
        <v>5</v>
      </c>
    </row>
    <row r="513" spans="1:16" ht="25.5">
      <c r="A513" t="s">
        <v>50</v>
      </c>
      <c s="34" t="s">
        <v>1812</v>
      </c>
      <c s="34" t="s">
        <v>1813</v>
      </c>
      <c s="35" t="s">
        <v>5</v>
      </c>
      <c s="6" t="s">
        <v>1814</v>
      </c>
      <c s="36" t="s">
        <v>267</v>
      </c>
      <c s="37">
        <v>536.91</v>
      </c>
      <c s="36">
        <v>0</v>
      </c>
      <c s="36">
        <f>ROUND(G513*H513,6)</f>
      </c>
      <c r="L513" s="38">
        <v>0</v>
      </c>
      <c s="32">
        <f>ROUND(ROUND(L513,2)*ROUND(G513,3),2)</f>
      </c>
      <c s="36" t="s">
        <v>1471</v>
      </c>
      <c>
        <f>(M513*21)/100</f>
      </c>
      <c t="s">
        <v>28</v>
      </c>
    </row>
    <row r="514" spans="1:5" ht="25.5">
      <c r="A514" s="35" t="s">
        <v>56</v>
      </c>
      <c r="E514" s="39" t="s">
        <v>1814</v>
      </c>
    </row>
    <row r="515" spans="1:5" ht="12.75">
      <c r="A515" s="35" t="s">
        <v>57</v>
      </c>
      <c r="E515" s="40" t="s">
        <v>5</v>
      </c>
    </row>
    <row r="516" spans="1:5" ht="12.75">
      <c r="A516" t="s">
        <v>59</v>
      </c>
      <c r="E516" s="39" t="s">
        <v>5</v>
      </c>
    </row>
    <row r="517" spans="1:16" ht="12.75">
      <c r="A517" t="s">
        <v>50</v>
      </c>
      <c s="34" t="s">
        <v>1815</v>
      </c>
      <c s="34" t="s">
        <v>1816</v>
      </c>
      <c s="35" t="s">
        <v>5</v>
      </c>
      <c s="6" t="s">
        <v>1817</v>
      </c>
      <c s="36" t="s">
        <v>1293</v>
      </c>
      <c s="37">
        <v>8</v>
      </c>
      <c s="36">
        <v>0</v>
      </c>
      <c s="36">
        <f>ROUND(G517*H517,6)</f>
      </c>
      <c r="L517" s="38">
        <v>0</v>
      </c>
      <c s="32">
        <f>ROUND(ROUND(L517,2)*ROUND(G517,3),2)</f>
      </c>
      <c s="36" t="s">
        <v>1471</v>
      </c>
      <c>
        <f>(M517*21)/100</f>
      </c>
      <c t="s">
        <v>28</v>
      </c>
    </row>
    <row r="518" spans="1:5" ht="12.75">
      <c r="A518" s="35" t="s">
        <v>56</v>
      </c>
      <c r="E518" s="39" t="s">
        <v>1817</v>
      </c>
    </row>
    <row r="519" spans="1:5" ht="12.75">
      <c r="A519" s="35" t="s">
        <v>57</v>
      </c>
      <c r="E519" s="40" t="s">
        <v>5</v>
      </c>
    </row>
    <row r="520" spans="1:5" ht="12.75">
      <c r="A520" t="s">
        <v>59</v>
      </c>
      <c r="E520" s="39" t="s">
        <v>5</v>
      </c>
    </row>
    <row r="521" spans="1:16" ht="25.5">
      <c r="A521" t="s">
        <v>50</v>
      </c>
      <c s="34" t="s">
        <v>1590</v>
      </c>
      <c s="34" t="s">
        <v>1758</v>
      </c>
      <c s="35" t="s">
        <v>5</v>
      </c>
      <c s="6" t="s">
        <v>1759</v>
      </c>
      <c s="36" t="s">
        <v>66</v>
      </c>
      <c s="37">
        <v>0.197</v>
      </c>
      <c s="36">
        <v>0</v>
      </c>
      <c s="36">
        <f>ROUND(G521*H521,6)</f>
      </c>
      <c r="L521" s="38">
        <v>0</v>
      </c>
      <c s="32">
        <f>ROUND(ROUND(L521,2)*ROUND(G521,3),2)</f>
      </c>
      <c s="36" t="s">
        <v>1471</v>
      </c>
      <c>
        <f>(M521*21)/100</f>
      </c>
      <c t="s">
        <v>28</v>
      </c>
    </row>
    <row r="522" spans="1:5" ht="25.5">
      <c r="A522" s="35" t="s">
        <v>56</v>
      </c>
      <c r="E522" s="39" t="s">
        <v>1759</v>
      </c>
    </row>
    <row r="523" spans="1:5" ht="12.75">
      <c r="A523" s="35" t="s">
        <v>57</v>
      </c>
      <c r="E523" s="40" t="s">
        <v>5</v>
      </c>
    </row>
    <row r="524" spans="1:5" ht="12.75">
      <c r="A524" t="s">
        <v>59</v>
      </c>
      <c r="E524" s="39" t="s">
        <v>5</v>
      </c>
    </row>
    <row r="525" spans="1:16" ht="12.75">
      <c r="A525" t="s">
        <v>50</v>
      </c>
      <c s="34" t="s">
        <v>1818</v>
      </c>
      <c s="34" t="s">
        <v>1643</v>
      </c>
      <c s="35" t="s">
        <v>5</v>
      </c>
      <c s="6" t="s">
        <v>1644</v>
      </c>
      <c s="36" t="s">
        <v>66</v>
      </c>
      <c s="37">
        <v>0.197</v>
      </c>
      <c s="36">
        <v>0</v>
      </c>
      <c s="36">
        <f>ROUND(G525*H525,6)</f>
      </c>
      <c r="L525" s="38">
        <v>0</v>
      </c>
      <c s="32">
        <f>ROUND(ROUND(L525,2)*ROUND(G525,3),2)</f>
      </c>
      <c s="36" t="s">
        <v>1471</v>
      </c>
      <c>
        <f>(M525*21)/100</f>
      </c>
      <c t="s">
        <v>28</v>
      </c>
    </row>
    <row r="526" spans="1:5" ht="12.75">
      <c r="A526" s="35" t="s">
        <v>56</v>
      </c>
      <c r="E526" s="39" t="s">
        <v>1644</v>
      </c>
    </row>
    <row r="527" spans="1:5" ht="12.75">
      <c r="A527" s="35" t="s">
        <v>57</v>
      </c>
      <c r="E527" s="40" t="s">
        <v>5</v>
      </c>
    </row>
    <row r="528" spans="1:5" ht="12.75">
      <c r="A528" t="s">
        <v>59</v>
      </c>
      <c r="E528" s="39" t="s">
        <v>5</v>
      </c>
    </row>
    <row r="529" spans="1:16" ht="25.5">
      <c r="A529" t="s">
        <v>50</v>
      </c>
      <c s="34" t="s">
        <v>1819</v>
      </c>
      <c s="34" t="s">
        <v>1645</v>
      </c>
      <c s="35" t="s">
        <v>5</v>
      </c>
      <c s="6" t="s">
        <v>1646</v>
      </c>
      <c s="36" t="s">
        <v>66</v>
      </c>
      <c s="37">
        <v>1.577</v>
      </c>
      <c s="36">
        <v>0</v>
      </c>
      <c s="36">
        <f>ROUND(G529*H529,6)</f>
      </c>
      <c r="L529" s="38">
        <v>0</v>
      </c>
      <c s="32">
        <f>ROUND(ROUND(L529,2)*ROUND(G529,3),2)</f>
      </c>
      <c s="36" t="s">
        <v>1471</v>
      </c>
      <c>
        <f>(M529*21)/100</f>
      </c>
      <c t="s">
        <v>28</v>
      </c>
    </row>
    <row r="530" spans="1:5" ht="25.5">
      <c r="A530" s="35" t="s">
        <v>56</v>
      </c>
      <c r="E530" s="39" t="s">
        <v>1646</v>
      </c>
    </row>
    <row r="531" spans="1:5" ht="12.75">
      <c r="A531" s="35" t="s">
        <v>57</v>
      </c>
      <c r="E531" s="40" t="s">
        <v>5</v>
      </c>
    </row>
    <row r="532" spans="1:5" ht="12.75">
      <c r="A532" t="s">
        <v>59</v>
      </c>
      <c r="E532" s="39" t="s">
        <v>5</v>
      </c>
    </row>
    <row r="533" spans="1:16" ht="25.5">
      <c r="A533" t="s">
        <v>50</v>
      </c>
      <c s="34" t="s">
        <v>1820</v>
      </c>
      <c s="34" t="s">
        <v>1821</v>
      </c>
      <c s="35" t="s">
        <v>1822</v>
      </c>
      <c s="6" t="s">
        <v>1823</v>
      </c>
      <c s="36" t="s">
        <v>66</v>
      </c>
      <c s="37">
        <v>0.197</v>
      </c>
      <c s="36">
        <v>0</v>
      </c>
      <c s="36">
        <f>ROUND(G533*H533,6)</f>
      </c>
      <c r="L533" s="38">
        <v>0</v>
      </c>
      <c s="32">
        <f>ROUND(ROUND(L533,2)*ROUND(G533,3),2)</f>
      </c>
      <c s="36" t="s">
        <v>55</v>
      </c>
      <c>
        <f>(M533*21)/100</f>
      </c>
      <c t="s">
        <v>28</v>
      </c>
    </row>
    <row r="534" spans="1:5" ht="25.5">
      <c r="A534" s="35" t="s">
        <v>56</v>
      </c>
      <c r="E534" s="39" t="s">
        <v>1823</v>
      </c>
    </row>
    <row r="535" spans="1:5" ht="12.75">
      <c r="A535" s="35" t="s">
        <v>57</v>
      </c>
      <c r="E535" s="40" t="s">
        <v>5</v>
      </c>
    </row>
    <row r="536" spans="1:5" ht="63.75">
      <c r="A536" t="s">
        <v>59</v>
      </c>
      <c r="E536" s="39" t="s">
        <v>180</v>
      </c>
    </row>
    <row r="537" spans="1:16" ht="12.75">
      <c r="A537" t="s">
        <v>50</v>
      </c>
      <c s="34" t="s">
        <v>1824</v>
      </c>
      <c s="34" t="s">
        <v>1825</v>
      </c>
      <c s="35" t="s">
        <v>5</v>
      </c>
      <c s="6" t="s">
        <v>1826</v>
      </c>
      <c s="36" t="s">
        <v>1772</v>
      </c>
      <c s="37">
        <v>7404.672</v>
      </c>
      <c s="36">
        <v>0</v>
      </c>
      <c s="36">
        <f>ROUND(G537*H537,6)</f>
      </c>
      <c r="L537" s="38">
        <v>0</v>
      </c>
      <c s="32">
        <f>ROUND(ROUND(L537,2)*ROUND(G537,3),2)</f>
      </c>
      <c s="36" t="s">
        <v>1471</v>
      </c>
      <c>
        <f>(M537*21)/100</f>
      </c>
      <c t="s">
        <v>28</v>
      </c>
    </row>
    <row r="538" spans="1:5" ht="12.75">
      <c r="A538" s="35" t="s">
        <v>56</v>
      </c>
      <c r="E538" s="39" t="s">
        <v>1826</v>
      </c>
    </row>
    <row r="539" spans="1:5" ht="12.75">
      <c r="A539" s="35" t="s">
        <v>57</v>
      </c>
      <c r="E539" s="40" t="s">
        <v>5</v>
      </c>
    </row>
    <row r="540" spans="1:5" ht="63.75">
      <c r="A540" t="s">
        <v>59</v>
      </c>
      <c r="E540" s="39" t="s">
        <v>1827</v>
      </c>
    </row>
    <row r="541" spans="1:13" ht="12.75">
      <c r="A541" t="s">
        <v>47</v>
      </c>
      <c r="C541" s="31" t="s">
        <v>1828</v>
      </c>
      <c r="E541" s="33" t="s">
        <v>1829</v>
      </c>
      <c r="J541" s="32">
        <f>0</f>
      </c>
      <c s="32">
        <f>0</f>
      </c>
      <c s="32">
        <f>0+L542+L546+L550</f>
      </c>
      <c s="32">
        <f>0+M542+M546+M550</f>
      </c>
    </row>
    <row r="542" spans="1:16" ht="12.75">
      <c r="A542" t="s">
        <v>50</v>
      </c>
      <c s="34" t="s">
        <v>1830</v>
      </c>
      <c s="34" t="s">
        <v>1831</v>
      </c>
      <c s="35" t="s">
        <v>5</v>
      </c>
      <c s="6" t="s">
        <v>1832</v>
      </c>
      <c s="36" t="s">
        <v>1293</v>
      </c>
      <c s="37">
        <v>56.2</v>
      </c>
      <c s="36">
        <v>0</v>
      </c>
      <c s="36">
        <f>ROUND(G542*H542,6)</f>
      </c>
      <c r="L542" s="38">
        <v>0</v>
      </c>
      <c s="32">
        <f>ROUND(ROUND(L542,2)*ROUND(G542,3),2)</f>
      </c>
      <c s="36" t="s">
        <v>55</v>
      </c>
      <c>
        <f>(M542*21)/100</f>
      </c>
      <c t="s">
        <v>28</v>
      </c>
    </row>
    <row r="543" spans="1:5" ht="12.75">
      <c r="A543" s="35" t="s">
        <v>56</v>
      </c>
      <c r="E543" s="39" t="s">
        <v>1832</v>
      </c>
    </row>
    <row r="544" spans="1:5" ht="12.75">
      <c r="A544" s="35" t="s">
        <v>57</v>
      </c>
      <c r="E544" s="40" t="s">
        <v>5</v>
      </c>
    </row>
    <row r="545" spans="1:5" ht="12.75">
      <c r="A545" t="s">
        <v>59</v>
      </c>
      <c r="E545" s="39" t="s">
        <v>5</v>
      </c>
    </row>
    <row r="546" spans="1:16" ht="12.75">
      <c r="A546" t="s">
        <v>50</v>
      </c>
      <c s="34" t="s">
        <v>1833</v>
      </c>
      <c s="34" t="s">
        <v>1834</v>
      </c>
      <c s="35" t="s">
        <v>5</v>
      </c>
      <c s="6" t="s">
        <v>1835</v>
      </c>
      <c s="36" t="s">
        <v>1293</v>
      </c>
      <c s="37">
        <v>58.11</v>
      </c>
      <c s="36">
        <v>0</v>
      </c>
      <c s="36">
        <f>ROUND(G546*H546,6)</f>
      </c>
      <c r="L546" s="38">
        <v>0</v>
      </c>
      <c s="32">
        <f>ROUND(ROUND(L546,2)*ROUND(G546,3),2)</f>
      </c>
      <c s="36" t="s">
        <v>55</v>
      </c>
      <c>
        <f>(M546*21)/100</f>
      </c>
      <c t="s">
        <v>28</v>
      </c>
    </row>
    <row r="547" spans="1:5" ht="12.75">
      <c r="A547" s="35" t="s">
        <v>56</v>
      </c>
      <c r="E547" s="39" t="s">
        <v>1835</v>
      </c>
    </row>
    <row r="548" spans="1:5" ht="12.75">
      <c r="A548" s="35" t="s">
        <v>57</v>
      </c>
      <c r="E548" s="40" t="s">
        <v>5</v>
      </c>
    </row>
    <row r="549" spans="1:5" ht="12.75">
      <c r="A549" t="s">
        <v>59</v>
      </c>
      <c r="E549" s="39" t="s">
        <v>5</v>
      </c>
    </row>
    <row r="550" spans="1:16" ht="12.75">
      <c r="A550" t="s">
        <v>50</v>
      </c>
      <c s="34" t="s">
        <v>1836</v>
      </c>
      <c s="34" t="s">
        <v>1837</v>
      </c>
      <c s="35" t="s">
        <v>5</v>
      </c>
      <c s="6" t="s">
        <v>1838</v>
      </c>
      <c s="36" t="s">
        <v>1772</v>
      </c>
      <c s="37">
        <v>40648.35</v>
      </c>
      <c s="36">
        <v>0</v>
      </c>
      <c s="36">
        <f>ROUND(G550*H550,6)</f>
      </c>
      <c r="L550" s="38">
        <v>0</v>
      </c>
      <c s="32">
        <f>ROUND(ROUND(L550,2)*ROUND(G550,3),2)</f>
      </c>
      <c s="36" t="s">
        <v>1471</v>
      </c>
      <c>
        <f>(M550*21)/100</f>
      </c>
      <c t="s">
        <v>28</v>
      </c>
    </row>
    <row r="551" spans="1:5" ht="12.75">
      <c r="A551" s="35" t="s">
        <v>56</v>
      </c>
      <c r="E551" s="39" t="s">
        <v>1838</v>
      </c>
    </row>
    <row r="552" spans="1:5" ht="12.75">
      <c r="A552" s="35" t="s">
        <v>57</v>
      </c>
      <c r="E552" s="40" t="s">
        <v>5</v>
      </c>
    </row>
    <row r="553" spans="1:5" ht="63.75">
      <c r="A553" t="s">
        <v>59</v>
      </c>
      <c r="E553" s="39" t="s">
        <v>1827</v>
      </c>
    </row>
    <row r="554" spans="1:13" ht="12.75">
      <c r="A554" t="s">
        <v>47</v>
      </c>
      <c r="C554" s="31" t="s">
        <v>1839</v>
      </c>
      <c r="E554" s="33" t="s">
        <v>1840</v>
      </c>
      <c r="J554" s="32">
        <f>0</f>
      </c>
      <c s="32">
        <f>0</f>
      </c>
      <c s="32">
        <f>0+L555+L559+L563+L567+L571+L575+L579+L583+L587+L591+L595+L599+L603+L607+L611+L615+L619+L623+L627+L631+L635+L639+L643+L647+L651+L655+L659+L663+L667+L671+L675+L679+L683+L687+L691+L695+L699+L703+L707+L711+L715+L719+L723+L727+L731</f>
      </c>
      <c s="32">
        <f>0+M555+M559+M563+M567+M571+M575+M579+M583+M587+M591+M595+M599+M603+M607+M611+M615+M619+M623+M627+M631+M635+M639+M643+M647+M651+M655+M659+M663+M667+M671+M675+M679+M683+M687+M691+M695+M699+M703+M707+M711+M715+M719+M723+M727+M731</f>
      </c>
    </row>
    <row r="555" spans="1:16" ht="12.75">
      <c r="A555" t="s">
        <v>50</v>
      </c>
      <c s="34" t="s">
        <v>1841</v>
      </c>
      <c s="34" t="s">
        <v>1842</v>
      </c>
      <c s="35" t="s">
        <v>5</v>
      </c>
      <c s="6" t="s">
        <v>1843</v>
      </c>
      <c s="36" t="s">
        <v>1470</v>
      </c>
      <c s="37">
        <v>2.186</v>
      </c>
      <c s="36">
        <v>0</v>
      </c>
      <c s="36">
        <f>ROUND(G555*H555,6)</f>
      </c>
      <c r="L555" s="38">
        <v>0</v>
      </c>
      <c s="32">
        <f>ROUND(ROUND(L555,2)*ROUND(G555,3),2)</f>
      </c>
      <c s="36" t="s">
        <v>55</v>
      </c>
      <c>
        <f>(M555*21)/100</f>
      </c>
      <c t="s">
        <v>28</v>
      </c>
    </row>
    <row r="556" spans="1:5" ht="12.75">
      <c r="A556" s="35" t="s">
        <v>56</v>
      </c>
      <c r="E556" s="39" t="s">
        <v>1843</v>
      </c>
    </row>
    <row r="557" spans="1:5" ht="12.75">
      <c r="A557" s="35" t="s">
        <v>57</v>
      </c>
      <c r="E557" s="40" t="s">
        <v>5</v>
      </c>
    </row>
    <row r="558" spans="1:5" ht="12.75">
      <c r="A558" t="s">
        <v>59</v>
      </c>
      <c r="E558" s="39" t="s">
        <v>5</v>
      </c>
    </row>
    <row r="559" spans="1:16" ht="12.75">
      <c r="A559" t="s">
        <v>50</v>
      </c>
      <c s="34" t="s">
        <v>1844</v>
      </c>
      <c s="34" t="s">
        <v>1845</v>
      </c>
      <c s="35" t="s">
        <v>5</v>
      </c>
      <c s="6" t="s">
        <v>1846</v>
      </c>
      <c s="36" t="s">
        <v>1470</v>
      </c>
      <c s="37">
        <v>14.863</v>
      </c>
      <c s="36">
        <v>0</v>
      </c>
      <c s="36">
        <f>ROUND(G559*H559,6)</f>
      </c>
      <c r="L559" s="38">
        <v>0</v>
      </c>
      <c s="32">
        <f>ROUND(ROUND(L559,2)*ROUND(G559,3),2)</f>
      </c>
      <c s="36" t="s">
        <v>55</v>
      </c>
      <c>
        <f>(M559*21)/100</f>
      </c>
      <c t="s">
        <v>28</v>
      </c>
    </row>
    <row r="560" spans="1:5" ht="12.75">
      <c r="A560" s="35" t="s">
        <v>56</v>
      </c>
      <c r="E560" s="39" t="s">
        <v>1846</v>
      </c>
    </row>
    <row r="561" spans="1:5" ht="12.75">
      <c r="A561" s="35" t="s">
        <v>57</v>
      </c>
      <c r="E561" s="40" t="s">
        <v>5</v>
      </c>
    </row>
    <row r="562" spans="1:5" ht="12.75">
      <c r="A562" t="s">
        <v>59</v>
      </c>
      <c r="E562" s="39" t="s">
        <v>5</v>
      </c>
    </row>
    <row r="563" spans="1:16" ht="12.75">
      <c r="A563" t="s">
        <v>50</v>
      </c>
      <c s="34" t="s">
        <v>1847</v>
      </c>
      <c s="34" t="s">
        <v>1845</v>
      </c>
      <c s="35" t="s">
        <v>62</v>
      </c>
      <c s="6" t="s">
        <v>1846</v>
      </c>
      <c s="36" t="s">
        <v>1470</v>
      </c>
      <c s="37">
        <v>5.024</v>
      </c>
      <c s="36">
        <v>0</v>
      </c>
      <c s="36">
        <f>ROUND(G563*H563,6)</f>
      </c>
      <c r="L563" s="38">
        <v>0</v>
      </c>
      <c s="32">
        <f>ROUND(ROUND(L563,2)*ROUND(G563,3),2)</f>
      </c>
      <c s="36" t="s">
        <v>55</v>
      </c>
      <c>
        <f>(M563*21)/100</f>
      </c>
      <c t="s">
        <v>28</v>
      </c>
    </row>
    <row r="564" spans="1:5" ht="12.75">
      <c r="A564" s="35" t="s">
        <v>56</v>
      </c>
      <c r="E564" s="39" t="s">
        <v>1846</v>
      </c>
    </row>
    <row r="565" spans="1:5" ht="12.75">
      <c r="A565" s="35" t="s">
        <v>57</v>
      </c>
      <c r="E565" s="40" t="s">
        <v>5</v>
      </c>
    </row>
    <row r="566" spans="1:5" ht="12.75">
      <c r="A566" t="s">
        <v>59</v>
      </c>
      <c r="E566" s="39" t="s">
        <v>5</v>
      </c>
    </row>
    <row r="567" spans="1:16" ht="12.75">
      <c r="A567" t="s">
        <v>50</v>
      </c>
      <c s="34" t="s">
        <v>1848</v>
      </c>
      <c s="34" t="s">
        <v>1849</v>
      </c>
      <c s="35" t="s">
        <v>5</v>
      </c>
      <c s="6" t="s">
        <v>1850</v>
      </c>
      <c s="36" t="s">
        <v>267</v>
      </c>
      <c s="37">
        <v>6</v>
      </c>
      <c s="36">
        <v>0</v>
      </c>
      <c s="36">
        <f>ROUND(G567*H567,6)</f>
      </c>
      <c r="L567" s="38">
        <v>0</v>
      </c>
      <c s="32">
        <f>ROUND(ROUND(L567,2)*ROUND(G567,3),2)</f>
      </c>
      <c s="36" t="s">
        <v>55</v>
      </c>
      <c>
        <f>(M567*21)/100</f>
      </c>
      <c t="s">
        <v>28</v>
      </c>
    </row>
    <row r="568" spans="1:5" ht="12.75">
      <c r="A568" s="35" t="s">
        <v>56</v>
      </c>
      <c r="E568" s="39" t="s">
        <v>1850</v>
      </c>
    </row>
    <row r="569" spans="1:5" ht="12.75">
      <c r="A569" s="35" t="s">
        <v>57</v>
      </c>
      <c r="E569" s="40" t="s">
        <v>5</v>
      </c>
    </row>
    <row r="570" spans="1:5" ht="12.75">
      <c r="A570" t="s">
        <v>59</v>
      </c>
      <c r="E570" s="39" t="s">
        <v>5</v>
      </c>
    </row>
    <row r="571" spans="1:16" ht="12.75">
      <c r="A571" t="s">
        <v>50</v>
      </c>
      <c s="34" t="s">
        <v>1851</v>
      </c>
      <c s="34" t="s">
        <v>1852</v>
      </c>
      <c s="35" t="s">
        <v>5</v>
      </c>
      <c s="6" t="s">
        <v>1853</v>
      </c>
      <c s="36" t="s">
        <v>267</v>
      </c>
      <c s="37">
        <v>6</v>
      </c>
      <c s="36">
        <v>0</v>
      </c>
      <c s="36">
        <f>ROUND(G571*H571,6)</f>
      </c>
      <c r="L571" s="38">
        <v>0</v>
      </c>
      <c s="32">
        <f>ROUND(ROUND(L571,2)*ROUND(G571,3),2)</f>
      </c>
      <c s="36" t="s">
        <v>55</v>
      </c>
      <c>
        <f>(M571*21)/100</f>
      </c>
      <c t="s">
        <v>28</v>
      </c>
    </row>
    <row r="572" spans="1:5" ht="12.75">
      <c r="A572" s="35" t="s">
        <v>56</v>
      </c>
      <c r="E572" s="39" t="s">
        <v>1853</v>
      </c>
    </row>
    <row r="573" spans="1:5" ht="12.75">
      <c r="A573" s="35" t="s">
        <v>57</v>
      </c>
      <c r="E573" s="40" t="s">
        <v>5</v>
      </c>
    </row>
    <row r="574" spans="1:5" ht="12.75">
      <c r="A574" t="s">
        <v>59</v>
      </c>
      <c r="E574" s="39" t="s">
        <v>5</v>
      </c>
    </row>
    <row r="575" spans="1:16" ht="12.75">
      <c r="A575" t="s">
        <v>50</v>
      </c>
      <c s="34" t="s">
        <v>1854</v>
      </c>
      <c s="34" t="s">
        <v>1855</v>
      </c>
      <c s="35" t="s">
        <v>5</v>
      </c>
      <c s="6" t="s">
        <v>1856</v>
      </c>
      <c s="36" t="s">
        <v>267</v>
      </c>
      <c s="37">
        <v>6</v>
      </c>
      <c s="36">
        <v>0</v>
      </c>
      <c s="36">
        <f>ROUND(G575*H575,6)</f>
      </c>
      <c r="L575" s="38">
        <v>0</v>
      </c>
      <c s="32">
        <f>ROUND(ROUND(L575,2)*ROUND(G575,3),2)</f>
      </c>
      <c s="36" t="s">
        <v>55</v>
      </c>
      <c>
        <f>(M575*21)/100</f>
      </c>
      <c t="s">
        <v>28</v>
      </c>
    </row>
    <row r="576" spans="1:5" ht="12.75">
      <c r="A576" s="35" t="s">
        <v>56</v>
      </c>
      <c r="E576" s="39" t="s">
        <v>1856</v>
      </c>
    </row>
    <row r="577" spans="1:5" ht="12.75">
      <c r="A577" s="35" t="s">
        <v>57</v>
      </c>
      <c r="E577" s="40" t="s">
        <v>5</v>
      </c>
    </row>
    <row r="578" spans="1:5" ht="12.75">
      <c r="A578" t="s">
        <v>59</v>
      </c>
      <c r="E578" s="39" t="s">
        <v>5</v>
      </c>
    </row>
    <row r="579" spans="1:16" ht="12.75">
      <c r="A579" t="s">
        <v>50</v>
      </c>
      <c s="34" t="s">
        <v>1857</v>
      </c>
      <c s="34" t="s">
        <v>1858</v>
      </c>
      <c s="35" t="s">
        <v>5</v>
      </c>
      <c s="6" t="s">
        <v>1859</v>
      </c>
      <c s="36" t="s">
        <v>1327</v>
      </c>
      <c s="37">
        <v>1</v>
      </c>
      <c s="36">
        <v>0</v>
      </c>
      <c s="36">
        <f>ROUND(G579*H579,6)</f>
      </c>
      <c r="L579" s="38">
        <v>0</v>
      </c>
      <c s="32">
        <f>ROUND(ROUND(L579,2)*ROUND(G579,3),2)</f>
      </c>
      <c s="36" t="s">
        <v>55</v>
      </c>
      <c>
        <f>(M579*21)/100</f>
      </c>
      <c t="s">
        <v>28</v>
      </c>
    </row>
    <row r="580" spans="1:5" ht="12.75">
      <c r="A580" s="35" t="s">
        <v>56</v>
      </c>
      <c r="E580" s="39" t="s">
        <v>1859</v>
      </c>
    </row>
    <row r="581" spans="1:5" ht="12.75">
      <c r="A581" s="35" t="s">
        <v>57</v>
      </c>
      <c r="E581" s="40" t="s">
        <v>5</v>
      </c>
    </row>
    <row r="582" spans="1:5" ht="12.75">
      <c r="A582" t="s">
        <v>59</v>
      </c>
      <c r="E582" s="39" t="s">
        <v>5</v>
      </c>
    </row>
    <row r="583" spans="1:16" ht="12.75">
      <c r="A583" t="s">
        <v>50</v>
      </c>
      <c s="34" t="s">
        <v>1860</v>
      </c>
      <c s="34" t="s">
        <v>1861</v>
      </c>
      <c s="35" t="s">
        <v>5</v>
      </c>
      <c s="6" t="s">
        <v>1862</v>
      </c>
      <c s="36" t="s">
        <v>1327</v>
      </c>
      <c s="37">
        <v>1</v>
      </c>
      <c s="36">
        <v>0</v>
      </c>
      <c s="36">
        <f>ROUND(G583*H583,6)</f>
      </c>
      <c r="L583" s="38">
        <v>0</v>
      </c>
      <c s="32">
        <f>ROUND(ROUND(L583,2)*ROUND(G583,3),2)</f>
      </c>
      <c s="36" t="s">
        <v>55</v>
      </c>
      <c>
        <f>(M583*21)/100</f>
      </c>
      <c t="s">
        <v>28</v>
      </c>
    </row>
    <row r="584" spans="1:5" ht="12.75">
      <c r="A584" s="35" t="s">
        <v>56</v>
      </c>
      <c r="E584" s="39" t="s">
        <v>1862</v>
      </c>
    </row>
    <row r="585" spans="1:5" ht="12.75">
      <c r="A585" s="35" t="s">
        <v>57</v>
      </c>
      <c r="E585" s="40" t="s">
        <v>5</v>
      </c>
    </row>
    <row r="586" spans="1:5" ht="12.75">
      <c r="A586" t="s">
        <v>59</v>
      </c>
      <c r="E586" s="39" t="s">
        <v>5</v>
      </c>
    </row>
    <row r="587" spans="1:16" ht="12.75">
      <c r="A587" t="s">
        <v>50</v>
      </c>
      <c s="34" t="s">
        <v>1863</v>
      </c>
      <c s="34" t="s">
        <v>1864</v>
      </c>
      <c s="35" t="s">
        <v>5</v>
      </c>
      <c s="6" t="s">
        <v>1865</v>
      </c>
      <c s="36" t="s">
        <v>1327</v>
      </c>
      <c s="37">
        <v>1</v>
      </c>
      <c s="36">
        <v>0</v>
      </c>
      <c s="36">
        <f>ROUND(G587*H587,6)</f>
      </c>
      <c r="L587" s="38">
        <v>0</v>
      </c>
      <c s="32">
        <f>ROUND(ROUND(L587,2)*ROUND(G587,3),2)</f>
      </c>
      <c s="36" t="s">
        <v>55</v>
      </c>
      <c>
        <f>(M587*21)/100</f>
      </c>
      <c t="s">
        <v>28</v>
      </c>
    </row>
    <row r="588" spans="1:5" ht="12.75">
      <c r="A588" s="35" t="s">
        <v>56</v>
      </c>
      <c r="E588" s="39" t="s">
        <v>1865</v>
      </c>
    </row>
    <row r="589" spans="1:5" ht="12.75">
      <c r="A589" s="35" t="s">
        <v>57</v>
      </c>
      <c r="E589" s="40" t="s">
        <v>5</v>
      </c>
    </row>
    <row r="590" spans="1:5" ht="12.75">
      <c r="A590" t="s">
        <v>59</v>
      </c>
      <c r="E590" s="39" t="s">
        <v>5</v>
      </c>
    </row>
    <row r="591" spans="1:16" ht="12.75">
      <c r="A591" t="s">
        <v>50</v>
      </c>
      <c s="34" t="s">
        <v>1866</v>
      </c>
      <c s="34" t="s">
        <v>1867</v>
      </c>
      <c s="35" t="s">
        <v>5</v>
      </c>
      <c s="6" t="s">
        <v>1868</v>
      </c>
      <c s="36" t="s">
        <v>1327</v>
      </c>
      <c s="37">
        <v>1</v>
      </c>
      <c s="36">
        <v>0</v>
      </c>
      <c s="36">
        <f>ROUND(G591*H591,6)</f>
      </c>
      <c r="L591" s="38">
        <v>0</v>
      </c>
      <c s="32">
        <f>ROUND(ROUND(L591,2)*ROUND(G591,3),2)</f>
      </c>
      <c s="36" t="s">
        <v>55</v>
      </c>
      <c>
        <f>(M591*21)/100</f>
      </c>
      <c t="s">
        <v>28</v>
      </c>
    </row>
    <row r="592" spans="1:5" ht="12.75">
      <c r="A592" s="35" t="s">
        <v>56</v>
      </c>
      <c r="E592" s="39" t="s">
        <v>1868</v>
      </c>
    </row>
    <row r="593" spans="1:5" ht="12.75">
      <c r="A593" s="35" t="s">
        <v>57</v>
      </c>
      <c r="E593" s="40" t="s">
        <v>5</v>
      </c>
    </row>
    <row r="594" spans="1:5" ht="12.75">
      <c r="A594" t="s">
        <v>59</v>
      </c>
      <c r="E594" s="39" t="s">
        <v>5</v>
      </c>
    </row>
    <row r="595" spans="1:16" ht="12.75">
      <c r="A595" t="s">
        <v>50</v>
      </c>
      <c s="34" t="s">
        <v>1869</v>
      </c>
      <c s="34" t="s">
        <v>1870</v>
      </c>
      <c s="35" t="s">
        <v>5</v>
      </c>
      <c s="6" t="s">
        <v>1871</v>
      </c>
      <c s="36" t="s">
        <v>1327</v>
      </c>
      <c s="37">
        <v>1</v>
      </c>
      <c s="36">
        <v>0</v>
      </c>
      <c s="36">
        <f>ROUND(G595*H595,6)</f>
      </c>
      <c r="L595" s="38">
        <v>0</v>
      </c>
      <c s="32">
        <f>ROUND(ROUND(L595,2)*ROUND(G595,3),2)</f>
      </c>
      <c s="36" t="s">
        <v>55</v>
      </c>
      <c>
        <f>(M595*21)/100</f>
      </c>
      <c t="s">
        <v>28</v>
      </c>
    </row>
    <row r="596" spans="1:5" ht="12.75">
      <c r="A596" s="35" t="s">
        <v>56</v>
      </c>
      <c r="E596" s="39" t="s">
        <v>1871</v>
      </c>
    </row>
    <row r="597" spans="1:5" ht="12.75">
      <c r="A597" s="35" t="s">
        <v>57</v>
      </c>
      <c r="E597" s="40" t="s">
        <v>5</v>
      </c>
    </row>
    <row r="598" spans="1:5" ht="12.75">
      <c r="A598" t="s">
        <v>59</v>
      </c>
      <c r="E598" s="39" t="s">
        <v>5</v>
      </c>
    </row>
    <row r="599" spans="1:16" ht="12.75">
      <c r="A599" t="s">
        <v>50</v>
      </c>
      <c s="34" t="s">
        <v>1872</v>
      </c>
      <c s="34" t="s">
        <v>1873</v>
      </c>
      <c s="35" t="s">
        <v>5</v>
      </c>
      <c s="6" t="s">
        <v>1874</v>
      </c>
      <c s="36" t="s">
        <v>1327</v>
      </c>
      <c s="37">
        <v>1</v>
      </c>
      <c s="36">
        <v>0</v>
      </c>
      <c s="36">
        <f>ROUND(G599*H599,6)</f>
      </c>
      <c r="L599" s="38">
        <v>0</v>
      </c>
      <c s="32">
        <f>ROUND(ROUND(L599,2)*ROUND(G599,3),2)</f>
      </c>
      <c s="36" t="s">
        <v>55</v>
      </c>
      <c>
        <f>(M599*21)/100</f>
      </c>
      <c t="s">
        <v>28</v>
      </c>
    </row>
    <row r="600" spans="1:5" ht="12.75">
      <c r="A600" s="35" t="s">
        <v>56</v>
      </c>
      <c r="E600" s="39" t="s">
        <v>1874</v>
      </c>
    </row>
    <row r="601" spans="1:5" ht="12.75">
      <c r="A601" s="35" t="s">
        <v>57</v>
      </c>
      <c r="E601" s="40" t="s">
        <v>5</v>
      </c>
    </row>
    <row r="602" spans="1:5" ht="12.75">
      <c r="A602" t="s">
        <v>59</v>
      </c>
      <c r="E602" s="39" t="s">
        <v>5</v>
      </c>
    </row>
    <row r="603" spans="1:16" ht="12.75">
      <c r="A603" t="s">
        <v>50</v>
      </c>
      <c s="34" t="s">
        <v>1875</v>
      </c>
      <c s="34" t="s">
        <v>1876</v>
      </c>
      <c s="35" t="s">
        <v>5</v>
      </c>
      <c s="6" t="s">
        <v>1877</v>
      </c>
      <c s="36" t="s">
        <v>1327</v>
      </c>
      <c s="37">
        <v>88</v>
      </c>
      <c s="36">
        <v>0</v>
      </c>
      <c s="36">
        <f>ROUND(G603*H603,6)</f>
      </c>
      <c r="L603" s="38">
        <v>0</v>
      </c>
      <c s="32">
        <f>ROUND(ROUND(L603,2)*ROUND(G603,3),2)</f>
      </c>
      <c s="36" t="s">
        <v>55</v>
      </c>
      <c>
        <f>(M603*21)/100</f>
      </c>
      <c t="s">
        <v>28</v>
      </c>
    </row>
    <row r="604" spans="1:5" ht="12.75">
      <c r="A604" s="35" t="s">
        <v>56</v>
      </c>
      <c r="E604" s="39" t="s">
        <v>1877</v>
      </c>
    </row>
    <row r="605" spans="1:5" ht="12.75">
      <c r="A605" s="35" t="s">
        <v>57</v>
      </c>
      <c r="E605" s="40" t="s">
        <v>5</v>
      </c>
    </row>
    <row r="606" spans="1:5" ht="12.75">
      <c r="A606" t="s">
        <v>59</v>
      </c>
      <c r="E606" s="39" t="s">
        <v>5</v>
      </c>
    </row>
    <row r="607" spans="1:16" ht="25.5">
      <c r="A607" t="s">
        <v>50</v>
      </c>
      <c s="34" t="s">
        <v>1878</v>
      </c>
      <c s="34" t="s">
        <v>1879</v>
      </c>
      <c s="35" t="s">
        <v>5</v>
      </c>
      <c s="6" t="s">
        <v>1880</v>
      </c>
      <c s="36" t="s">
        <v>267</v>
      </c>
      <c s="37">
        <v>329.8</v>
      </c>
      <c s="36">
        <v>0</v>
      </c>
      <c s="36">
        <f>ROUND(G607*H607,6)</f>
      </c>
      <c r="L607" s="38">
        <v>0</v>
      </c>
      <c s="32">
        <f>ROUND(ROUND(L607,2)*ROUND(G607,3),2)</f>
      </c>
      <c s="36" t="s">
        <v>1471</v>
      </c>
      <c>
        <f>(M607*21)/100</f>
      </c>
      <c t="s">
        <v>28</v>
      </c>
    </row>
    <row r="608" spans="1:5" ht="25.5">
      <c r="A608" s="35" t="s">
        <v>56</v>
      </c>
      <c r="E608" s="39" t="s">
        <v>1880</v>
      </c>
    </row>
    <row r="609" spans="1:5" ht="12.75">
      <c r="A609" s="35" t="s">
        <v>57</v>
      </c>
      <c r="E609" s="40" t="s">
        <v>5</v>
      </c>
    </row>
    <row r="610" spans="1:5" ht="12.75">
      <c r="A610" t="s">
        <v>59</v>
      </c>
      <c r="E610" s="39" t="s">
        <v>5</v>
      </c>
    </row>
    <row r="611" spans="1:16" ht="25.5">
      <c r="A611" t="s">
        <v>50</v>
      </c>
      <c s="34" t="s">
        <v>1881</v>
      </c>
      <c s="34" t="s">
        <v>1882</v>
      </c>
      <c s="35" t="s">
        <v>5</v>
      </c>
      <c s="6" t="s">
        <v>1883</v>
      </c>
      <c s="36" t="s">
        <v>267</v>
      </c>
      <c s="37">
        <v>27.6</v>
      </c>
      <c s="36">
        <v>0</v>
      </c>
      <c s="36">
        <f>ROUND(G611*H611,6)</f>
      </c>
      <c r="L611" s="38">
        <v>0</v>
      </c>
      <c s="32">
        <f>ROUND(ROUND(L611,2)*ROUND(G611,3),2)</f>
      </c>
      <c s="36" t="s">
        <v>1471</v>
      </c>
      <c>
        <f>(M611*21)/100</f>
      </c>
      <c t="s">
        <v>28</v>
      </c>
    </row>
    <row r="612" spans="1:5" ht="25.5">
      <c r="A612" s="35" t="s">
        <v>56</v>
      </c>
      <c r="E612" s="39" t="s">
        <v>1883</v>
      </c>
    </row>
    <row r="613" spans="1:5" ht="12.75">
      <c r="A613" s="35" t="s">
        <v>57</v>
      </c>
      <c r="E613" s="40" t="s">
        <v>5</v>
      </c>
    </row>
    <row r="614" spans="1:5" ht="12.75">
      <c r="A614" t="s">
        <v>59</v>
      </c>
      <c r="E614" s="39" t="s">
        <v>5</v>
      </c>
    </row>
    <row r="615" spans="1:16" ht="25.5">
      <c r="A615" t="s">
        <v>50</v>
      </c>
      <c s="34" t="s">
        <v>1884</v>
      </c>
      <c s="34" t="s">
        <v>1885</v>
      </c>
      <c s="35" t="s">
        <v>5</v>
      </c>
      <c s="6" t="s">
        <v>1886</v>
      </c>
      <c s="36" t="s">
        <v>267</v>
      </c>
      <c s="37">
        <v>114</v>
      </c>
      <c s="36">
        <v>0</v>
      </c>
      <c s="36">
        <f>ROUND(G615*H615,6)</f>
      </c>
      <c r="L615" s="38">
        <v>0</v>
      </c>
      <c s="32">
        <f>ROUND(ROUND(L615,2)*ROUND(G615,3),2)</f>
      </c>
      <c s="36" t="s">
        <v>1471</v>
      </c>
      <c>
        <f>(M615*21)/100</f>
      </c>
      <c t="s">
        <v>28</v>
      </c>
    </row>
    <row r="616" spans="1:5" ht="25.5">
      <c r="A616" s="35" t="s">
        <v>56</v>
      </c>
      <c r="E616" s="39" t="s">
        <v>1886</v>
      </c>
    </row>
    <row r="617" spans="1:5" ht="12.75">
      <c r="A617" s="35" t="s">
        <v>57</v>
      </c>
      <c r="E617" s="40" t="s">
        <v>5</v>
      </c>
    </row>
    <row r="618" spans="1:5" ht="12.75">
      <c r="A618" t="s">
        <v>59</v>
      </c>
      <c r="E618" s="39" t="s">
        <v>5</v>
      </c>
    </row>
    <row r="619" spans="1:16" ht="25.5">
      <c r="A619" t="s">
        <v>50</v>
      </c>
      <c s="34" t="s">
        <v>1887</v>
      </c>
      <c s="34" t="s">
        <v>1888</v>
      </c>
      <c s="35" t="s">
        <v>5</v>
      </c>
      <c s="6" t="s">
        <v>1889</v>
      </c>
      <c s="36" t="s">
        <v>267</v>
      </c>
      <c s="37">
        <v>93</v>
      </c>
      <c s="36">
        <v>0</v>
      </c>
      <c s="36">
        <f>ROUND(G619*H619,6)</f>
      </c>
      <c r="L619" s="38">
        <v>0</v>
      </c>
      <c s="32">
        <f>ROUND(ROUND(L619,2)*ROUND(G619,3),2)</f>
      </c>
      <c s="36" t="s">
        <v>1471</v>
      </c>
      <c>
        <f>(M619*21)/100</f>
      </c>
      <c t="s">
        <v>28</v>
      </c>
    </row>
    <row r="620" spans="1:5" ht="25.5">
      <c r="A620" s="35" t="s">
        <v>56</v>
      </c>
      <c r="E620" s="39" t="s">
        <v>1889</v>
      </c>
    </row>
    <row r="621" spans="1:5" ht="12.75">
      <c r="A621" s="35" t="s">
        <v>57</v>
      </c>
      <c r="E621" s="40" t="s">
        <v>5</v>
      </c>
    </row>
    <row r="622" spans="1:5" ht="12.75">
      <c r="A622" t="s">
        <v>59</v>
      </c>
      <c r="E622" s="39" t="s">
        <v>5</v>
      </c>
    </row>
    <row r="623" spans="1:16" ht="25.5">
      <c r="A623" t="s">
        <v>50</v>
      </c>
      <c s="34" t="s">
        <v>1890</v>
      </c>
      <c s="34" t="s">
        <v>1891</v>
      </c>
      <c s="35" t="s">
        <v>5</v>
      </c>
      <c s="6" t="s">
        <v>1892</v>
      </c>
      <c s="36" t="s">
        <v>267</v>
      </c>
      <c s="37">
        <v>11</v>
      </c>
      <c s="36">
        <v>0</v>
      </c>
      <c s="36">
        <f>ROUND(G623*H623,6)</f>
      </c>
      <c r="L623" s="38">
        <v>0</v>
      </c>
      <c s="32">
        <f>ROUND(ROUND(L623,2)*ROUND(G623,3),2)</f>
      </c>
      <c s="36" t="s">
        <v>1471</v>
      </c>
      <c>
        <f>(M623*21)/100</f>
      </c>
      <c t="s">
        <v>28</v>
      </c>
    </row>
    <row r="624" spans="1:5" ht="25.5">
      <c r="A624" s="35" t="s">
        <v>56</v>
      </c>
      <c r="E624" s="39" t="s">
        <v>1892</v>
      </c>
    </row>
    <row r="625" spans="1:5" ht="12.75">
      <c r="A625" s="35" t="s">
        <v>57</v>
      </c>
      <c r="E625" s="40" t="s">
        <v>5</v>
      </c>
    </row>
    <row r="626" spans="1:5" ht="12.75">
      <c r="A626" t="s">
        <v>59</v>
      </c>
      <c r="E626" s="39" t="s">
        <v>5</v>
      </c>
    </row>
    <row r="627" spans="1:16" ht="25.5">
      <c r="A627" t="s">
        <v>50</v>
      </c>
      <c s="34" t="s">
        <v>1893</v>
      </c>
      <c s="34" t="s">
        <v>1894</v>
      </c>
      <c s="35" t="s">
        <v>5</v>
      </c>
      <c s="6" t="s">
        <v>1895</v>
      </c>
      <c s="36" t="s">
        <v>267</v>
      </c>
      <c s="37">
        <v>64.4</v>
      </c>
      <c s="36">
        <v>0</v>
      </c>
      <c s="36">
        <f>ROUND(G627*H627,6)</f>
      </c>
      <c r="L627" s="38">
        <v>0</v>
      </c>
      <c s="32">
        <f>ROUND(ROUND(L627,2)*ROUND(G627,3),2)</f>
      </c>
      <c s="36" t="s">
        <v>1471</v>
      </c>
      <c>
        <f>(M627*21)/100</f>
      </c>
      <c t="s">
        <v>28</v>
      </c>
    </row>
    <row r="628" spans="1:5" ht="25.5">
      <c r="A628" s="35" t="s">
        <v>56</v>
      </c>
      <c r="E628" s="39" t="s">
        <v>1895</v>
      </c>
    </row>
    <row r="629" spans="1:5" ht="12.75">
      <c r="A629" s="35" t="s">
        <v>57</v>
      </c>
      <c r="E629" s="40" t="s">
        <v>5</v>
      </c>
    </row>
    <row r="630" spans="1:5" ht="12.75">
      <c r="A630" t="s">
        <v>59</v>
      </c>
      <c r="E630" s="39" t="s">
        <v>5</v>
      </c>
    </row>
    <row r="631" spans="1:16" ht="25.5">
      <c r="A631" t="s">
        <v>50</v>
      </c>
      <c s="34" t="s">
        <v>1896</v>
      </c>
      <c s="34" t="s">
        <v>1897</v>
      </c>
      <c s="35" t="s">
        <v>5</v>
      </c>
      <c s="6" t="s">
        <v>1898</v>
      </c>
      <c s="36" t="s">
        <v>267</v>
      </c>
      <c s="37">
        <v>30</v>
      </c>
      <c s="36">
        <v>0</v>
      </c>
      <c s="36">
        <f>ROUND(G631*H631,6)</f>
      </c>
      <c r="L631" s="38">
        <v>0</v>
      </c>
      <c s="32">
        <f>ROUND(ROUND(L631,2)*ROUND(G631,3),2)</f>
      </c>
      <c s="36" t="s">
        <v>1471</v>
      </c>
      <c>
        <f>(M631*21)/100</f>
      </c>
      <c t="s">
        <v>28</v>
      </c>
    </row>
    <row r="632" spans="1:5" ht="25.5">
      <c r="A632" s="35" t="s">
        <v>56</v>
      </c>
      <c r="E632" s="39" t="s">
        <v>1898</v>
      </c>
    </row>
    <row r="633" spans="1:5" ht="12.75">
      <c r="A633" s="35" t="s">
        <v>57</v>
      </c>
      <c r="E633" s="40" t="s">
        <v>5</v>
      </c>
    </row>
    <row r="634" spans="1:5" ht="12.75">
      <c r="A634" t="s">
        <v>59</v>
      </c>
      <c r="E634" s="39" t="s">
        <v>5</v>
      </c>
    </row>
    <row r="635" spans="1:16" ht="25.5">
      <c r="A635" t="s">
        <v>50</v>
      </c>
      <c s="34" t="s">
        <v>1899</v>
      </c>
      <c s="34" t="s">
        <v>1900</v>
      </c>
      <c s="35" t="s">
        <v>5</v>
      </c>
      <c s="6" t="s">
        <v>1901</v>
      </c>
      <c s="36" t="s">
        <v>267</v>
      </c>
      <c s="37">
        <v>73.4</v>
      </c>
      <c s="36">
        <v>0</v>
      </c>
      <c s="36">
        <f>ROUND(G635*H635,6)</f>
      </c>
      <c r="L635" s="38">
        <v>0</v>
      </c>
      <c s="32">
        <f>ROUND(ROUND(L635,2)*ROUND(G635,3),2)</f>
      </c>
      <c s="36" t="s">
        <v>1471</v>
      </c>
      <c>
        <f>(M635*21)/100</f>
      </c>
      <c t="s">
        <v>28</v>
      </c>
    </row>
    <row r="636" spans="1:5" ht="25.5">
      <c r="A636" s="35" t="s">
        <v>56</v>
      </c>
      <c r="E636" s="39" t="s">
        <v>1901</v>
      </c>
    </row>
    <row r="637" spans="1:5" ht="12.75">
      <c r="A637" s="35" t="s">
        <v>57</v>
      </c>
      <c r="E637" s="40" t="s">
        <v>5</v>
      </c>
    </row>
    <row r="638" spans="1:5" ht="12.75">
      <c r="A638" t="s">
        <v>59</v>
      </c>
      <c r="E638" s="39" t="s">
        <v>5</v>
      </c>
    </row>
    <row r="639" spans="1:16" ht="25.5">
      <c r="A639" t="s">
        <v>50</v>
      </c>
      <c s="34" t="s">
        <v>1902</v>
      </c>
      <c s="34" t="s">
        <v>1903</v>
      </c>
      <c s="35" t="s">
        <v>5</v>
      </c>
      <c s="6" t="s">
        <v>1904</v>
      </c>
      <c s="36" t="s">
        <v>267</v>
      </c>
      <c s="37">
        <v>394.6</v>
      </c>
      <c s="36">
        <v>0</v>
      </c>
      <c s="36">
        <f>ROUND(G639*H639,6)</f>
      </c>
      <c r="L639" s="38">
        <v>0</v>
      </c>
      <c s="32">
        <f>ROUND(ROUND(L639,2)*ROUND(G639,3),2)</f>
      </c>
      <c s="36" t="s">
        <v>1471</v>
      </c>
      <c>
        <f>(M639*21)/100</f>
      </c>
      <c t="s">
        <v>28</v>
      </c>
    </row>
    <row r="640" spans="1:5" ht="38.25">
      <c r="A640" s="35" t="s">
        <v>56</v>
      </c>
      <c r="E640" s="39" t="s">
        <v>1905</v>
      </c>
    </row>
    <row r="641" spans="1:5" ht="12.75">
      <c r="A641" s="35" t="s">
        <v>57</v>
      </c>
      <c r="E641" s="40" t="s">
        <v>5</v>
      </c>
    </row>
    <row r="642" spans="1:5" ht="12.75">
      <c r="A642" t="s">
        <v>59</v>
      </c>
      <c r="E642" s="39" t="s">
        <v>5</v>
      </c>
    </row>
    <row r="643" spans="1:16" ht="25.5">
      <c r="A643" t="s">
        <v>50</v>
      </c>
      <c s="34" t="s">
        <v>1906</v>
      </c>
      <c s="34" t="s">
        <v>1907</v>
      </c>
      <c s="35" t="s">
        <v>5</v>
      </c>
      <c s="6" t="s">
        <v>1904</v>
      </c>
      <c s="36" t="s">
        <v>267</v>
      </c>
      <c s="37">
        <v>27.6</v>
      </c>
      <c s="36">
        <v>0</v>
      </c>
      <c s="36">
        <f>ROUND(G643*H643,6)</f>
      </c>
      <c r="L643" s="38">
        <v>0</v>
      </c>
      <c s="32">
        <f>ROUND(ROUND(L643,2)*ROUND(G643,3),2)</f>
      </c>
      <c s="36" t="s">
        <v>1471</v>
      </c>
      <c>
        <f>(M643*21)/100</f>
      </c>
      <c t="s">
        <v>28</v>
      </c>
    </row>
    <row r="644" spans="1:5" ht="38.25">
      <c r="A644" s="35" t="s">
        <v>56</v>
      </c>
      <c r="E644" s="39" t="s">
        <v>1908</v>
      </c>
    </row>
    <row r="645" spans="1:5" ht="12.75">
      <c r="A645" s="35" t="s">
        <v>57</v>
      </c>
      <c r="E645" s="40" t="s">
        <v>5</v>
      </c>
    </row>
    <row r="646" spans="1:5" ht="12.75">
      <c r="A646" t="s">
        <v>59</v>
      </c>
      <c r="E646" s="39" t="s">
        <v>5</v>
      </c>
    </row>
    <row r="647" spans="1:16" ht="12.75">
      <c r="A647" t="s">
        <v>50</v>
      </c>
      <c s="34" t="s">
        <v>1909</v>
      </c>
      <c s="34" t="s">
        <v>1910</v>
      </c>
      <c s="35" t="s">
        <v>5</v>
      </c>
      <c s="6" t="s">
        <v>1911</v>
      </c>
      <c s="36" t="s">
        <v>267</v>
      </c>
      <c s="37">
        <v>93</v>
      </c>
      <c s="36">
        <v>0</v>
      </c>
      <c s="36">
        <f>ROUND(G647*H647,6)</f>
      </c>
      <c r="L647" s="38">
        <v>0</v>
      </c>
      <c s="32">
        <f>ROUND(ROUND(L647,2)*ROUND(G647,3),2)</f>
      </c>
      <c s="36" t="s">
        <v>55</v>
      </c>
      <c>
        <f>(M647*21)/100</f>
      </c>
      <c t="s">
        <v>28</v>
      </c>
    </row>
    <row r="648" spans="1:5" ht="12.75">
      <c r="A648" s="35" t="s">
        <v>56</v>
      </c>
      <c r="E648" s="39" t="s">
        <v>1911</v>
      </c>
    </row>
    <row r="649" spans="1:5" ht="12.75">
      <c r="A649" s="35" t="s">
        <v>57</v>
      </c>
      <c r="E649" s="40" t="s">
        <v>5</v>
      </c>
    </row>
    <row r="650" spans="1:5" ht="12.75">
      <c r="A650" t="s">
        <v>59</v>
      </c>
      <c r="E650" s="39" t="s">
        <v>5</v>
      </c>
    </row>
    <row r="651" spans="1:16" ht="12.75">
      <c r="A651" t="s">
        <v>50</v>
      </c>
      <c s="34" t="s">
        <v>1912</v>
      </c>
      <c s="34" t="s">
        <v>1913</v>
      </c>
      <c s="35" t="s">
        <v>5</v>
      </c>
      <c s="6" t="s">
        <v>1914</v>
      </c>
      <c s="36" t="s">
        <v>267</v>
      </c>
      <c s="37">
        <v>11</v>
      </c>
      <c s="36">
        <v>0</v>
      </c>
      <c s="36">
        <f>ROUND(G651*H651,6)</f>
      </c>
      <c r="L651" s="38">
        <v>0</v>
      </c>
      <c s="32">
        <f>ROUND(ROUND(L651,2)*ROUND(G651,3),2)</f>
      </c>
      <c s="36" t="s">
        <v>55</v>
      </c>
      <c>
        <f>(M651*21)/100</f>
      </c>
      <c t="s">
        <v>28</v>
      </c>
    </row>
    <row r="652" spans="1:5" ht="12.75">
      <c r="A652" s="35" t="s">
        <v>56</v>
      </c>
      <c r="E652" s="39" t="s">
        <v>1914</v>
      </c>
    </row>
    <row r="653" spans="1:5" ht="12.75">
      <c r="A653" s="35" t="s">
        <v>57</v>
      </c>
      <c r="E653" s="40" t="s">
        <v>5</v>
      </c>
    </row>
    <row r="654" spans="1:5" ht="12.75">
      <c r="A654" t="s">
        <v>59</v>
      </c>
      <c r="E654" s="39" t="s">
        <v>5</v>
      </c>
    </row>
    <row r="655" spans="1:16" ht="12.75">
      <c r="A655" t="s">
        <v>50</v>
      </c>
      <c s="34" t="s">
        <v>1915</v>
      </c>
      <c s="34" t="s">
        <v>1916</v>
      </c>
      <c s="35" t="s">
        <v>5</v>
      </c>
      <c s="6" t="s">
        <v>1917</v>
      </c>
      <c s="36" t="s">
        <v>267</v>
      </c>
      <c s="37">
        <v>64.4</v>
      </c>
      <c s="36">
        <v>0</v>
      </c>
      <c s="36">
        <f>ROUND(G655*H655,6)</f>
      </c>
      <c r="L655" s="38">
        <v>0</v>
      </c>
      <c s="32">
        <f>ROUND(ROUND(L655,2)*ROUND(G655,3),2)</f>
      </c>
      <c s="36" t="s">
        <v>55</v>
      </c>
      <c>
        <f>(M655*21)/100</f>
      </c>
      <c t="s">
        <v>28</v>
      </c>
    </row>
    <row r="656" spans="1:5" ht="12.75">
      <c r="A656" s="35" t="s">
        <v>56</v>
      </c>
      <c r="E656" s="39" t="s">
        <v>1917</v>
      </c>
    </row>
    <row r="657" spans="1:5" ht="12.75">
      <c r="A657" s="35" t="s">
        <v>57</v>
      </c>
      <c r="E657" s="40" t="s">
        <v>5</v>
      </c>
    </row>
    <row r="658" spans="1:5" ht="12.75">
      <c r="A658" t="s">
        <v>59</v>
      </c>
      <c r="E658" s="39" t="s">
        <v>5</v>
      </c>
    </row>
    <row r="659" spans="1:16" ht="12.75">
      <c r="A659" t="s">
        <v>50</v>
      </c>
      <c s="34" t="s">
        <v>1918</v>
      </c>
      <c s="34" t="s">
        <v>1919</v>
      </c>
      <c s="35" t="s">
        <v>5</v>
      </c>
      <c s="6" t="s">
        <v>1920</v>
      </c>
      <c s="36" t="s">
        <v>267</v>
      </c>
      <c s="37">
        <v>30</v>
      </c>
      <c s="36">
        <v>0</v>
      </c>
      <c s="36">
        <f>ROUND(G659*H659,6)</f>
      </c>
      <c r="L659" s="38">
        <v>0</v>
      </c>
      <c s="32">
        <f>ROUND(ROUND(L659,2)*ROUND(G659,3),2)</f>
      </c>
      <c s="36" t="s">
        <v>55</v>
      </c>
      <c>
        <f>(M659*21)/100</f>
      </c>
      <c t="s">
        <v>28</v>
      </c>
    </row>
    <row r="660" spans="1:5" ht="12.75">
      <c r="A660" s="35" t="s">
        <v>56</v>
      </c>
      <c r="E660" s="39" t="s">
        <v>1920</v>
      </c>
    </row>
    <row r="661" spans="1:5" ht="12.75">
      <c r="A661" s="35" t="s">
        <v>57</v>
      </c>
      <c r="E661" s="40" t="s">
        <v>5</v>
      </c>
    </row>
    <row r="662" spans="1:5" ht="12.75">
      <c r="A662" t="s">
        <v>59</v>
      </c>
      <c r="E662" s="39" t="s">
        <v>5</v>
      </c>
    </row>
    <row r="663" spans="1:16" ht="25.5">
      <c r="A663" t="s">
        <v>50</v>
      </c>
      <c s="34" t="s">
        <v>1921</v>
      </c>
      <c s="34" t="s">
        <v>1922</v>
      </c>
      <c s="35" t="s">
        <v>5</v>
      </c>
      <c s="6" t="s">
        <v>1923</v>
      </c>
      <c s="36" t="s">
        <v>1293</v>
      </c>
      <c s="37">
        <v>811.9</v>
      </c>
      <c s="36">
        <v>0</v>
      </c>
      <c s="36">
        <f>ROUND(G663*H663,6)</f>
      </c>
      <c r="L663" s="38">
        <v>0</v>
      </c>
      <c s="32">
        <f>ROUND(ROUND(L663,2)*ROUND(G663,3),2)</f>
      </c>
      <c s="36" t="s">
        <v>1471</v>
      </c>
      <c>
        <f>(M663*21)/100</f>
      </c>
      <c t="s">
        <v>28</v>
      </c>
    </row>
    <row r="664" spans="1:5" ht="25.5">
      <c r="A664" s="35" t="s">
        <v>56</v>
      </c>
      <c r="E664" s="39" t="s">
        <v>1923</v>
      </c>
    </row>
    <row r="665" spans="1:5" ht="12.75">
      <c r="A665" s="35" t="s">
        <v>57</v>
      </c>
      <c r="E665" s="40" t="s">
        <v>5</v>
      </c>
    </row>
    <row r="666" spans="1:5" ht="12.75">
      <c r="A666" t="s">
        <v>59</v>
      </c>
      <c r="E666" s="39" t="s">
        <v>5</v>
      </c>
    </row>
    <row r="667" spans="1:16" ht="25.5">
      <c r="A667" t="s">
        <v>50</v>
      </c>
      <c s="34" t="s">
        <v>1924</v>
      </c>
      <c s="34" t="s">
        <v>1925</v>
      </c>
      <c s="35" t="s">
        <v>5</v>
      </c>
      <c s="6" t="s">
        <v>1926</v>
      </c>
      <c s="36" t="s">
        <v>1293</v>
      </c>
      <c s="37">
        <v>865.772</v>
      </c>
      <c s="36">
        <v>0</v>
      </c>
      <c s="36">
        <f>ROUND(G667*H667,6)</f>
      </c>
      <c r="L667" s="38">
        <v>0</v>
      </c>
      <c s="32">
        <f>ROUND(ROUND(L667,2)*ROUND(G667,3),2)</f>
      </c>
      <c s="36" t="s">
        <v>55</v>
      </c>
      <c>
        <f>(M667*21)/100</f>
      </c>
      <c t="s">
        <v>28</v>
      </c>
    </row>
    <row r="668" spans="1:5" ht="25.5">
      <c r="A668" s="35" t="s">
        <v>56</v>
      </c>
      <c r="E668" s="39" t="s">
        <v>1926</v>
      </c>
    </row>
    <row r="669" spans="1:5" ht="12.75">
      <c r="A669" s="35" t="s">
        <v>57</v>
      </c>
      <c r="E669" s="40" t="s">
        <v>5</v>
      </c>
    </row>
    <row r="670" spans="1:5" ht="12.75">
      <c r="A670" t="s">
        <v>59</v>
      </c>
      <c r="E670" s="39" t="s">
        <v>5</v>
      </c>
    </row>
    <row r="671" spans="1:16" ht="25.5">
      <c r="A671" t="s">
        <v>50</v>
      </c>
      <c s="34" t="s">
        <v>1927</v>
      </c>
      <c s="34" t="s">
        <v>1928</v>
      </c>
      <c s="35" t="s">
        <v>5</v>
      </c>
      <c s="6" t="s">
        <v>1929</v>
      </c>
      <c s="36" t="s">
        <v>1293</v>
      </c>
      <c s="37">
        <v>552.325</v>
      </c>
      <c s="36">
        <v>0</v>
      </c>
      <c s="36">
        <f>ROUND(G671*H671,6)</f>
      </c>
      <c r="L671" s="38">
        <v>0</v>
      </c>
      <c s="32">
        <f>ROUND(ROUND(L671,2)*ROUND(G671,3),2)</f>
      </c>
      <c s="36" t="s">
        <v>55</v>
      </c>
      <c>
        <f>(M671*21)/100</f>
      </c>
      <c t="s">
        <v>28</v>
      </c>
    </row>
    <row r="672" spans="1:5" ht="25.5">
      <c r="A672" s="35" t="s">
        <v>56</v>
      </c>
      <c r="E672" s="39" t="s">
        <v>1929</v>
      </c>
    </row>
    <row r="673" spans="1:5" ht="12.75">
      <c r="A673" s="35" t="s">
        <v>57</v>
      </c>
      <c r="E673" s="40" t="s">
        <v>5</v>
      </c>
    </row>
    <row r="674" spans="1:5" ht="12.75">
      <c r="A674" t="s">
        <v>59</v>
      </c>
      <c r="E674" s="39" t="s">
        <v>5</v>
      </c>
    </row>
    <row r="675" spans="1:16" ht="12.75">
      <c r="A675" t="s">
        <v>50</v>
      </c>
      <c s="34" t="s">
        <v>1930</v>
      </c>
      <c s="34" t="s">
        <v>1931</v>
      </c>
      <c s="35" t="s">
        <v>5</v>
      </c>
      <c s="6" t="s">
        <v>1932</v>
      </c>
      <c s="36" t="s">
        <v>267</v>
      </c>
      <c s="37">
        <v>946.2</v>
      </c>
      <c s="36">
        <v>0</v>
      </c>
      <c s="36">
        <f>ROUND(G675*H675,6)</f>
      </c>
      <c r="L675" s="38">
        <v>0</v>
      </c>
      <c s="32">
        <f>ROUND(ROUND(L675,2)*ROUND(G675,3),2)</f>
      </c>
      <c s="36" t="s">
        <v>1471</v>
      </c>
      <c>
        <f>(M675*21)/100</f>
      </c>
      <c t="s">
        <v>28</v>
      </c>
    </row>
    <row r="676" spans="1:5" ht="12.75">
      <c r="A676" s="35" t="s">
        <v>56</v>
      </c>
      <c r="E676" s="39" t="s">
        <v>1932</v>
      </c>
    </row>
    <row r="677" spans="1:5" ht="12.75">
      <c r="A677" s="35" t="s">
        <v>57</v>
      </c>
      <c r="E677" s="40" t="s">
        <v>5</v>
      </c>
    </row>
    <row r="678" spans="1:5" ht="12.75">
      <c r="A678" t="s">
        <v>59</v>
      </c>
      <c r="E678" s="39" t="s">
        <v>5</v>
      </c>
    </row>
    <row r="679" spans="1:16" ht="25.5">
      <c r="A679" t="s">
        <v>50</v>
      </c>
      <c s="34" t="s">
        <v>1933</v>
      </c>
      <c s="34" t="s">
        <v>1934</v>
      </c>
      <c s="35" t="s">
        <v>5</v>
      </c>
      <c s="6" t="s">
        <v>1935</v>
      </c>
      <c s="36" t="s">
        <v>1470</v>
      </c>
      <c s="37">
        <v>23.899</v>
      </c>
      <c s="36">
        <v>0</v>
      </c>
      <c s="36">
        <f>ROUND(G679*H679,6)</f>
      </c>
      <c r="L679" s="38">
        <v>0</v>
      </c>
      <c s="32">
        <f>ROUND(ROUND(L679,2)*ROUND(G679,3),2)</f>
      </c>
      <c s="36" t="s">
        <v>55</v>
      </c>
      <c>
        <f>(M679*21)/100</f>
      </c>
      <c t="s">
        <v>28</v>
      </c>
    </row>
    <row r="680" spans="1:5" ht="25.5">
      <c r="A680" s="35" t="s">
        <v>56</v>
      </c>
      <c r="E680" s="39" t="s">
        <v>1935</v>
      </c>
    </row>
    <row r="681" spans="1:5" ht="12.75">
      <c r="A681" s="35" t="s">
        <v>57</v>
      </c>
      <c r="E681" s="40" t="s">
        <v>5</v>
      </c>
    </row>
    <row r="682" spans="1:5" ht="12.75">
      <c r="A682" t="s">
        <v>59</v>
      </c>
      <c r="E682" s="39" t="s">
        <v>5</v>
      </c>
    </row>
    <row r="683" spans="1:16" ht="25.5">
      <c r="A683" t="s">
        <v>50</v>
      </c>
      <c s="34" t="s">
        <v>1936</v>
      </c>
      <c s="34" t="s">
        <v>1937</v>
      </c>
      <c s="35" t="s">
        <v>5</v>
      </c>
      <c s="6" t="s">
        <v>1938</v>
      </c>
      <c s="36" t="s">
        <v>1293</v>
      </c>
      <c s="37">
        <v>90.2</v>
      </c>
      <c s="36">
        <v>0</v>
      </c>
      <c s="36">
        <f>ROUND(G683*H683,6)</f>
      </c>
      <c r="L683" s="38">
        <v>0</v>
      </c>
      <c s="32">
        <f>ROUND(ROUND(L683,2)*ROUND(G683,3),2)</f>
      </c>
      <c s="36" t="s">
        <v>55</v>
      </c>
      <c>
        <f>(M683*21)/100</f>
      </c>
      <c t="s">
        <v>28</v>
      </c>
    </row>
    <row r="684" spans="1:5" ht="25.5">
      <c r="A684" s="35" t="s">
        <v>56</v>
      </c>
      <c r="E684" s="39" t="s">
        <v>1938</v>
      </c>
    </row>
    <row r="685" spans="1:5" ht="12.75">
      <c r="A685" s="35" t="s">
        <v>57</v>
      </c>
      <c r="E685" s="40" t="s">
        <v>5</v>
      </c>
    </row>
    <row r="686" spans="1:5" ht="12.75">
      <c r="A686" t="s">
        <v>59</v>
      </c>
      <c r="E686" s="39" t="s">
        <v>5</v>
      </c>
    </row>
    <row r="687" spans="1:16" ht="25.5">
      <c r="A687" t="s">
        <v>50</v>
      </c>
      <c s="34" t="s">
        <v>1939</v>
      </c>
      <c s="34" t="s">
        <v>1940</v>
      </c>
      <c s="35" t="s">
        <v>5</v>
      </c>
      <c s="6" t="s">
        <v>1941</v>
      </c>
      <c s="36" t="s">
        <v>1293</v>
      </c>
      <c s="37">
        <v>102.9</v>
      </c>
      <c s="36">
        <v>0</v>
      </c>
      <c s="36">
        <f>ROUND(G687*H687,6)</f>
      </c>
      <c r="L687" s="38">
        <v>0</v>
      </c>
      <c s="32">
        <f>ROUND(ROUND(L687,2)*ROUND(G687,3),2)</f>
      </c>
      <c s="36" t="s">
        <v>1471</v>
      </c>
      <c>
        <f>(M687*21)/100</f>
      </c>
      <c t="s">
        <v>28</v>
      </c>
    </row>
    <row r="688" spans="1:5" ht="25.5">
      <c r="A688" s="35" t="s">
        <v>56</v>
      </c>
      <c r="E688" s="39" t="s">
        <v>1941</v>
      </c>
    </row>
    <row r="689" spans="1:5" ht="12.75">
      <c r="A689" s="35" t="s">
        <v>57</v>
      </c>
      <c r="E689" s="40" t="s">
        <v>5</v>
      </c>
    </row>
    <row r="690" spans="1:5" ht="12.75">
      <c r="A690" t="s">
        <v>59</v>
      </c>
      <c r="E690" s="39" t="s">
        <v>5</v>
      </c>
    </row>
    <row r="691" spans="1:16" ht="25.5">
      <c r="A691" t="s">
        <v>50</v>
      </c>
      <c s="34" t="s">
        <v>1942</v>
      </c>
      <c s="34" t="s">
        <v>1943</v>
      </c>
      <c s="35" t="s">
        <v>5</v>
      </c>
      <c s="6" t="s">
        <v>1944</v>
      </c>
      <c s="36" t="s">
        <v>267</v>
      </c>
      <c s="37">
        <v>171.6</v>
      </c>
      <c s="36">
        <v>0</v>
      </c>
      <c s="36">
        <f>ROUND(G691*H691,6)</f>
      </c>
      <c r="L691" s="38">
        <v>0</v>
      </c>
      <c s="32">
        <f>ROUND(ROUND(L691,2)*ROUND(G691,3),2)</f>
      </c>
      <c s="36" t="s">
        <v>1471</v>
      </c>
      <c>
        <f>(M691*21)/100</f>
      </c>
      <c t="s">
        <v>28</v>
      </c>
    </row>
    <row r="692" spans="1:5" ht="25.5">
      <c r="A692" s="35" t="s">
        <v>56</v>
      </c>
      <c r="E692" s="39" t="s">
        <v>1944</v>
      </c>
    </row>
    <row r="693" spans="1:5" ht="12.75">
      <c r="A693" s="35" t="s">
        <v>57</v>
      </c>
      <c r="E693" s="40" t="s">
        <v>5</v>
      </c>
    </row>
    <row r="694" spans="1:5" ht="12.75">
      <c r="A694" t="s">
        <v>59</v>
      </c>
      <c r="E694" s="39" t="s">
        <v>5</v>
      </c>
    </row>
    <row r="695" spans="1:16" ht="25.5">
      <c r="A695" t="s">
        <v>50</v>
      </c>
      <c s="34" t="s">
        <v>1945</v>
      </c>
      <c s="34" t="s">
        <v>1946</v>
      </c>
      <c s="35" t="s">
        <v>5</v>
      </c>
      <c s="6" t="s">
        <v>1947</v>
      </c>
      <c s="36" t="s">
        <v>267</v>
      </c>
      <c s="37">
        <v>100.8</v>
      </c>
      <c s="36">
        <v>0</v>
      </c>
      <c s="36">
        <f>ROUND(G695*H695,6)</f>
      </c>
      <c r="L695" s="38">
        <v>0</v>
      </c>
      <c s="32">
        <f>ROUND(ROUND(L695,2)*ROUND(G695,3),2)</f>
      </c>
      <c s="36" t="s">
        <v>1471</v>
      </c>
      <c>
        <f>(M695*21)/100</f>
      </c>
      <c t="s">
        <v>28</v>
      </c>
    </row>
    <row r="696" spans="1:5" ht="25.5">
      <c r="A696" s="35" t="s">
        <v>56</v>
      </c>
      <c r="E696" s="39" t="s">
        <v>1947</v>
      </c>
    </row>
    <row r="697" spans="1:5" ht="12.75">
      <c r="A697" s="35" t="s">
        <v>57</v>
      </c>
      <c r="E697" s="40" t="s">
        <v>5</v>
      </c>
    </row>
    <row r="698" spans="1:5" ht="12.75">
      <c r="A698" t="s">
        <v>59</v>
      </c>
      <c r="E698" s="39" t="s">
        <v>5</v>
      </c>
    </row>
    <row r="699" spans="1:16" ht="12.75">
      <c r="A699" t="s">
        <v>50</v>
      </c>
      <c s="34" t="s">
        <v>1948</v>
      </c>
      <c s="34" t="s">
        <v>1949</v>
      </c>
      <c s="35" t="s">
        <v>5</v>
      </c>
      <c s="6" t="s">
        <v>1950</v>
      </c>
      <c s="36" t="s">
        <v>267</v>
      </c>
      <c s="37">
        <v>175</v>
      </c>
      <c s="36">
        <v>0</v>
      </c>
      <c s="36">
        <f>ROUND(G699*H699,6)</f>
      </c>
      <c r="L699" s="38">
        <v>0</v>
      </c>
      <c s="32">
        <f>ROUND(ROUND(L699,2)*ROUND(G699,3),2)</f>
      </c>
      <c s="36" t="s">
        <v>1471</v>
      </c>
      <c>
        <f>(M699*21)/100</f>
      </c>
      <c t="s">
        <v>28</v>
      </c>
    </row>
    <row r="700" spans="1:5" ht="12.75">
      <c r="A700" s="35" t="s">
        <v>56</v>
      </c>
      <c r="E700" s="39" t="s">
        <v>1950</v>
      </c>
    </row>
    <row r="701" spans="1:5" ht="12.75">
      <c r="A701" s="35" t="s">
        <v>57</v>
      </c>
      <c r="E701" s="40" t="s">
        <v>5</v>
      </c>
    </row>
    <row r="702" spans="1:5" ht="12.75">
      <c r="A702" t="s">
        <v>59</v>
      </c>
      <c r="E702" s="39" t="s">
        <v>5</v>
      </c>
    </row>
    <row r="703" spans="1:16" ht="12.75">
      <c r="A703" t="s">
        <v>50</v>
      </c>
      <c s="34" t="s">
        <v>1951</v>
      </c>
      <c s="34" t="s">
        <v>1952</v>
      </c>
      <c s="35" t="s">
        <v>5</v>
      </c>
      <c s="6" t="s">
        <v>1953</v>
      </c>
      <c s="36" t="s">
        <v>1293</v>
      </c>
      <c s="37">
        <v>84.33</v>
      </c>
      <c s="36">
        <v>0</v>
      </c>
      <c s="36">
        <f>ROUND(G703*H703,6)</f>
      </c>
      <c r="L703" s="38">
        <v>0</v>
      </c>
      <c s="32">
        <f>ROUND(ROUND(L703,2)*ROUND(G703,3),2)</f>
      </c>
      <c s="36" t="s">
        <v>1471</v>
      </c>
      <c>
        <f>(M703*21)/100</f>
      </c>
      <c t="s">
        <v>28</v>
      </c>
    </row>
    <row r="704" spans="1:5" ht="12.75">
      <c r="A704" s="35" t="s">
        <v>56</v>
      </c>
      <c r="E704" s="39" t="s">
        <v>1953</v>
      </c>
    </row>
    <row r="705" spans="1:5" ht="12.75">
      <c r="A705" s="35" t="s">
        <v>57</v>
      </c>
      <c r="E705" s="40" t="s">
        <v>5</v>
      </c>
    </row>
    <row r="706" spans="1:5" ht="12.75">
      <c r="A706" t="s">
        <v>59</v>
      </c>
      <c r="E706" s="39" t="s">
        <v>5</v>
      </c>
    </row>
    <row r="707" spans="1:16" ht="12.75">
      <c r="A707" t="s">
        <v>50</v>
      </c>
      <c s="34" t="s">
        <v>1954</v>
      </c>
      <c s="34" t="s">
        <v>1955</v>
      </c>
      <c s="35" t="s">
        <v>5</v>
      </c>
      <c s="6" t="s">
        <v>1956</v>
      </c>
      <c s="36" t="s">
        <v>1470</v>
      </c>
      <c s="37">
        <v>6.822</v>
      </c>
      <c s="36">
        <v>0</v>
      </c>
      <c s="36">
        <f>ROUND(G707*H707,6)</f>
      </c>
      <c r="L707" s="38">
        <v>0</v>
      </c>
      <c s="32">
        <f>ROUND(ROUND(L707,2)*ROUND(G707,3),2)</f>
      </c>
      <c s="36" t="s">
        <v>1471</v>
      </c>
      <c>
        <f>(M707*21)/100</f>
      </c>
      <c t="s">
        <v>28</v>
      </c>
    </row>
    <row r="708" spans="1:5" ht="12.75">
      <c r="A708" s="35" t="s">
        <v>56</v>
      </c>
      <c r="E708" s="39" t="s">
        <v>1956</v>
      </c>
    </row>
    <row r="709" spans="1:5" ht="12.75">
      <c r="A709" s="35" t="s">
        <v>57</v>
      </c>
      <c r="E709" s="40" t="s">
        <v>5</v>
      </c>
    </row>
    <row r="710" spans="1:5" ht="12.75">
      <c r="A710" t="s">
        <v>59</v>
      </c>
      <c r="E710" s="39" t="s">
        <v>5</v>
      </c>
    </row>
    <row r="711" spans="1:16" ht="25.5">
      <c r="A711" t="s">
        <v>50</v>
      </c>
      <c s="34" t="s">
        <v>1957</v>
      </c>
      <c s="34" t="s">
        <v>1758</v>
      </c>
      <c s="35" t="s">
        <v>5</v>
      </c>
      <c s="6" t="s">
        <v>1759</v>
      </c>
      <c s="36" t="s">
        <v>66</v>
      </c>
      <c s="37">
        <v>36.305</v>
      </c>
      <c s="36">
        <v>0</v>
      </c>
      <c s="36">
        <f>ROUND(G711*H711,6)</f>
      </c>
      <c r="L711" s="38">
        <v>0</v>
      </c>
      <c s="32">
        <f>ROUND(ROUND(L711,2)*ROUND(G711,3),2)</f>
      </c>
      <c s="36" t="s">
        <v>1471</v>
      </c>
      <c>
        <f>(M711*21)/100</f>
      </c>
      <c t="s">
        <v>28</v>
      </c>
    </row>
    <row r="712" spans="1:5" ht="25.5">
      <c r="A712" s="35" t="s">
        <v>56</v>
      </c>
      <c r="E712" s="39" t="s">
        <v>1759</v>
      </c>
    </row>
    <row r="713" spans="1:5" ht="12.75">
      <c r="A713" s="35" t="s">
        <v>57</v>
      </c>
      <c r="E713" s="40" t="s">
        <v>5</v>
      </c>
    </row>
    <row r="714" spans="1:5" ht="12.75">
      <c r="A714" t="s">
        <v>59</v>
      </c>
      <c r="E714" s="39" t="s">
        <v>5</v>
      </c>
    </row>
    <row r="715" spans="1:16" ht="12.75">
      <c r="A715" t="s">
        <v>50</v>
      </c>
      <c s="34" t="s">
        <v>1958</v>
      </c>
      <c s="34" t="s">
        <v>1761</v>
      </c>
      <c s="35" t="s">
        <v>5</v>
      </c>
      <c s="6" t="s">
        <v>1762</v>
      </c>
      <c s="36" t="s">
        <v>66</v>
      </c>
      <c s="37">
        <v>72.61</v>
      </c>
      <c s="36">
        <v>0</v>
      </c>
      <c s="36">
        <f>ROUND(G715*H715,6)</f>
      </c>
      <c r="L715" s="38">
        <v>0</v>
      </c>
      <c s="32">
        <f>ROUND(ROUND(L715,2)*ROUND(G715,3),2)</f>
      </c>
      <c s="36" t="s">
        <v>1471</v>
      </c>
      <c>
        <f>(M715*21)/100</f>
      </c>
      <c t="s">
        <v>28</v>
      </c>
    </row>
    <row r="716" spans="1:5" ht="12.75">
      <c r="A716" s="35" t="s">
        <v>56</v>
      </c>
      <c r="E716" s="39" t="s">
        <v>1762</v>
      </c>
    </row>
    <row r="717" spans="1:5" ht="12.75">
      <c r="A717" s="35" t="s">
        <v>57</v>
      </c>
      <c r="E717" s="40" t="s">
        <v>5</v>
      </c>
    </row>
    <row r="718" spans="1:5" ht="12.75">
      <c r="A718" t="s">
        <v>59</v>
      </c>
      <c r="E718" s="39" t="s">
        <v>5</v>
      </c>
    </row>
    <row r="719" spans="1:16" ht="12.75">
      <c r="A719" t="s">
        <v>50</v>
      </c>
      <c s="34" t="s">
        <v>1959</v>
      </c>
      <c s="34" t="s">
        <v>1643</v>
      </c>
      <c s="35" t="s">
        <v>5</v>
      </c>
      <c s="6" t="s">
        <v>1644</v>
      </c>
      <c s="36" t="s">
        <v>66</v>
      </c>
      <c s="37">
        <v>36.305</v>
      </c>
      <c s="36">
        <v>0</v>
      </c>
      <c s="36">
        <f>ROUND(G719*H719,6)</f>
      </c>
      <c r="L719" s="38">
        <v>0</v>
      </c>
      <c s="32">
        <f>ROUND(ROUND(L719,2)*ROUND(G719,3),2)</f>
      </c>
      <c s="36" t="s">
        <v>1471</v>
      </c>
      <c>
        <f>(M719*21)/100</f>
      </c>
      <c t="s">
        <v>28</v>
      </c>
    </row>
    <row r="720" spans="1:5" ht="12.75">
      <c r="A720" s="35" t="s">
        <v>56</v>
      </c>
      <c r="E720" s="39" t="s">
        <v>1644</v>
      </c>
    </row>
    <row r="721" spans="1:5" ht="12.75">
      <c r="A721" s="35" t="s">
        <v>57</v>
      </c>
      <c r="E721" s="40" t="s">
        <v>5</v>
      </c>
    </row>
    <row r="722" spans="1:5" ht="12.75">
      <c r="A722" t="s">
        <v>59</v>
      </c>
      <c r="E722" s="39" t="s">
        <v>5</v>
      </c>
    </row>
    <row r="723" spans="1:16" ht="25.5">
      <c r="A723" t="s">
        <v>50</v>
      </c>
      <c s="34" t="s">
        <v>1960</v>
      </c>
      <c s="34" t="s">
        <v>1645</v>
      </c>
      <c s="35" t="s">
        <v>5</v>
      </c>
      <c s="6" t="s">
        <v>1646</v>
      </c>
      <c s="36" t="s">
        <v>66</v>
      </c>
      <c s="37">
        <v>290.442</v>
      </c>
      <c s="36">
        <v>0</v>
      </c>
      <c s="36">
        <f>ROUND(G723*H723,6)</f>
      </c>
      <c r="L723" s="38">
        <v>0</v>
      </c>
      <c s="32">
        <f>ROUND(ROUND(L723,2)*ROUND(G723,3),2)</f>
      </c>
      <c s="36" t="s">
        <v>1471</v>
      </c>
      <c>
        <f>(M723*21)/100</f>
      </c>
      <c t="s">
        <v>28</v>
      </c>
    </row>
    <row r="724" spans="1:5" ht="25.5">
      <c r="A724" s="35" t="s">
        <v>56</v>
      </c>
      <c r="E724" s="39" t="s">
        <v>1646</v>
      </c>
    </row>
    <row r="725" spans="1:5" ht="12.75">
      <c r="A725" s="35" t="s">
        <v>57</v>
      </c>
      <c r="E725" s="40" t="s">
        <v>5</v>
      </c>
    </row>
    <row r="726" spans="1:5" ht="12.75">
      <c r="A726" t="s">
        <v>59</v>
      </c>
      <c r="E726" s="39" t="s">
        <v>5</v>
      </c>
    </row>
    <row r="727" spans="1:16" ht="25.5">
      <c r="A727" t="s">
        <v>50</v>
      </c>
      <c s="34" t="s">
        <v>1961</v>
      </c>
      <c s="34" t="s">
        <v>1962</v>
      </c>
      <c s="35" t="s">
        <v>1963</v>
      </c>
      <c s="6" t="s">
        <v>1964</v>
      </c>
      <c s="36" t="s">
        <v>66</v>
      </c>
      <c s="37">
        <v>36.305</v>
      </c>
      <c s="36">
        <v>0</v>
      </c>
      <c s="36">
        <f>ROUND(G727*H727,6)</f>
      </c>
      <c r="L727" s="38">
        <v>0</v>
      </c>
      <c s="32">
        <f>ROUND(ROUND(L727,2)*ROUND(G727,3),2)</f>
      </c>
      <c s="36" t="s">
        <v>55</v>
      </c>
      <c>
        <f>(M727*21)/100</f>
      </c>
      <c t="s">
        <v>28</v>
      </c>
    </row>
    <row r="728" spans="1:5" ht="25.5">
      <c r="A728" s="35" t="s">
        <v>56</v>
      </c>
      <c r="E728" s="39" t="s">
        <v>1965</v>
      </c>
    </row>
    <row r="729" spans="1:5" ht="12.75">
      <c r="A729" s="35" t="s">
        <v>57</v>
      </c>
      <c r="E729" s="40" t="s">
        <v>5</v>
      </c>
    </row>
    <row r="730" spans="1:5" ht="63.75">
      <c r="A730" t="s">
        <v>59</v>
      </c>
      <c r="E730" s="39" t="s">
        <v>180</v>
      </c>
    </row>
    <row r="731" spans="1:16" ht="12.75">
      <c r="A731" t="s">
        <v>50</v>
      </c>
      <c s="34" t="s">
        <v>1966</v>
      </c>
      <c s="34" t="s">
        <v>1967</v>
      </c>
      <c s="35" t="s">
        <v>5</v>
      </c>
      <c s="6" t="s">
        <v>1968</v>
      </c>
      <c s="36" t="s">
        <v>1772</v>
      </c>
      <c s="37">
        <v>13280.742</v>
      </c>
      <c s="36">
        <v>0</v>
      </c>
      <c s="36">
        <f>ROUND(G731*H731,6)</f>
      </c>
      <c r="L731" s="38">
        <v>0</v>
      </c>
      <c s="32">
        <f>ROUND(ROUND(L731,2)*ROUND(G731,3),2)</f>
      </c>
      <c s="36" t="s">
        <v>1471</v>
      </c>
      <c>
        <f>(M731*21)/100</f>
      </c>
      <c t="s">
        <v>28</v>
      </c>
    </row>
    <row r="732" spans="1:5" ht="12.75">
      <c r="A732" s="35" t="s">
        <v>56</v>
      </c>
      <c r="E732" s="39" t="s">
        <v>1968</v>
      </c>
    </row>
    <row r="733" spans="1:5" ht="12.75">
      <c r="A733" s="35" t="s">
        <v>57</v>
      </c>
      <c r="E733" s="40" t="s">
        <v>5</v>
      </c>
    </row>
    <row r="734" spans="1:5" ht="63.75">
      <c r="A734" t="s">
        <v>59</v>
      </c>
      <c r="E734" s="39" t="s">
        <v>1827</v>
      </c>
    </row>
    <row r="735" spans="1:13" ht="12.75">
      <c r="A735" t="s">
        <v>47</v>
      </c>
      <c r="C735" s="31" t="s">
        <v>1969</v>
      </c>
      <c r="E735" s="33" t="s">
        <v>1970</v>
      </c>
      <c r="J735" s="32">
        <f>0</f>
      </c>
      <c s="32">
        <f>0</f>
      </c>
      <c s="32">
        <f>0+L736+L740+L744+L748+L752+L756+L760+L764+L768+L772+L776+L780+L784+L788+L792+L796+L800+L804+L808+L812+L816+L820+L824+L828+L832+L836+L840+L844+L848+L852+L856+L860+L864+L868+L872+L876+L880+L884+L888+L892+L896+L900+L904+L908</f>
      </c>
      <c s="32">
        <f>0+M736+M740+M744+M748+M752+M756+M760+M764+M768+M772+M776+M780+M784+M788+M792+M796+M800+M804+M808+M812+M816+M820+M824+M828+M832+M836+M840+M844+M848+M852+M856+M860+M864+M868+M872+M876+M880+M884+M888+M892+M896+M900+M904+M908</f>
      </c>
    </row>
    <row r="736" spans="1:16" ht="25.5">
      <c r="A736" t="s">
        <v>50</v>
      </c>
      <c s="34" t="s">
        <v>1971</v>
      </c>
      <c s="34" t="s">
        <v>1972</v>
      </c>
      <c s="35" t="s">
        <v>5</v>
      </c>
      <c s="6" t="s">
        <v>1973</v>
      </c>
      <c s="36" t="s">
        <v>1293</v>
      </c>
      <c s="37">
        <v>3</v>
      </c>
      <c s="36">
        <v>0</v>
      </c>
      <c s="36">
        <f>ROUND(G736*H736,6)</f>
      </c>
      <c r="L736" s="38">
        <v>0</v>
      </c>
      <c s="32">
        <f>ROUND(ROUND(L736,2)*ROUND(G736,3),2)</f>
      </c>
      <c s="36" t="s">
        <v>1471</v>
      </c>
      <c>
        <f>(M736*21)/100</f>
      </c>
      <c t="s">
        <v>28</v>
      </c>
    </row>
    <row r="737" spans="1:5" ht="25.5">
      <c r="A737" s="35" t="s">
        <v>56</v>
      </c>
      <c r="E737" s="39" t="s">
        <v>1973</v>
      </c>
    </row>
    <row r="738" spans="1:5" ht="12.75">
      <c r="A738" s="35" t="s">
        <v>57</v>
      </c>
      <c r="E738" s="40" t="s">
        <v>5</v>
      </c>
    </row>
    <row r="739" spans="1:5" ht="12.75">
      <c r="A739" t="s">
        <v>59</v>
      </c>
      <c r="E739" s="39" t="s">
        <v>5</v>
      </c>
    </row>
    <row r="740" spans="1:16" ht="25.5">
      <c r="A740" t="s">
        <v>50</v>
      </c>
      <c s="34" t="s">
        <v>1974</v>
      </c>
      <c s="34" t="s">
        <v>1975</v>
      </c>
      <c s="35" t="s">
        <v>5</v>
      </c>
      <c s="6" t="s">
        <v>1976</v>
      </c>
      <c s="36" t="s">
        <v>267</v>
      </c>
      <c s="37">
        <v>7</v>
      </c>
      <c s="36">
        <v>0</v>
      </c>
      <c s="36">
        <f>ROUND(G740*H740,6)</f>
      </c>
      <c r="L740" s="38">
        <v>0</v>
      </c>
      <c s="32">
        <f>ROUND(ROUND(L740,2)*ROUND(G740,3),2)</f>
      </c>
      <c s="36" t="s">
        <v>1471</v>
      </c>
      <c>
        <f>(M740*21)/100</f>
      </c>
      <c t="s">
        <v>28</v>
      </c>
    </row>
    <row r="741" spans="1:5" ht="25.5">
      <c r="A741" s="35" t="s">
        <v>56</v>
      </c>
      <c r="E741" s="39" t="s">
        <v>1976</v>
      </c>
    </row>
    <row r="742" spans="1:5" ht="12.75">
      <c r="A742" s="35" t="s">
        <v>57</v>
      </c>
      <c r="E742" s="40" t="s">
        <v>5</v>
      </c>
    </row>
    <row r="743" spans="1:5" ht="12.75">
      <c r="A743" t="s">
        <v>59</v>
      </c>
      <c r="E743" s="39" t="s">
        <v>5</v>
      </c>
    </row>
    <row r="744" spans="1:16" ht="25.5">
      <c r="A744" t="s">
        <v>50</v>
      </c>
      <c s="34" t="s">
        <v>1977</v>
      </c>
      <c s="34" t="s">
        <v>1978</v>
      </c>
      <c s="35" t="s">
        <v>5</v>
      </c>
      <c s="6" t="s">
        <v>1979</v>
      </c>
      <c s="36" t="s">
        <v>1327</v>
      </c>
      <c s="37">
        <v>1</v>
      </c>
      <c s="36">
        <v>0</v>
      </c>
      <c s="36">
        <f>ROUND(G744*H744,6)</f>
      </c>
      <c r="L744" s="38">
        <v>0</v>
      </c>
      <c s="32">
        <f>ROUND(ROUND(L744,2)*ROUND(G744,3),2)</f>
      </c>
      <c s="36" t="s">
        <v>1471</v>
      </c>
      <c>
        <f>(M744*21)/100</f>
      </c>
      <c t="s">
        <v>28</v>
      </c>
    </row>
    <row r="745" spans="1:5" ht="25.5">
      <c r="A745" s="35" t="s">
        <v>56</v>
      </c>
      <c r="E745" s="39" t="s">
        <v>1979</v>
      </c>
    </row>
    <row r="746" spans="1:5" ht="12.75">
      <c r="A746" s="35" t="s">
        <v>57</v>
      </c>
      <c r="E746" s="40" t="s">
        <v>5</v>
      </c>
    </row>
    <row r="747" spans="1:5" ht="12.75">
      <c r="A747" t="s">
        <v>59</v>
      </c>
      <c r="E747" s="39" t="s">
        <v>5</v>
      </c>
    </row>
    <row r="748" spans="1:16" ht="25.5">
      <c r="A748" t="s">
        <v>50</v>
      </c>
      <c s="34" t="s">
        <v>1980</v>
      </c>
      <c s="34" t="s">
        <v>1981</v>
      </c>
      <c s="35" t="s">
        <v>5</v>
      </c>
      <c s="6" t="s">
        <v>1982</v>
      </c>
      <c s="36" t="s">
        <v>1293</v>
      </c>
      <c s="37">
        <v>811.9</v>
      </c>
      <c s="36">
        <v>0</v>
      </c>
      <c s="36">
        <f>ROUND(G748*H748,6)</f>
      </c>
      <c r="L748" s="38">
        <v>0</v>
      </c>
      <c s="32">
        <f>ROUND(ROUND(L748,2)*ROUND(G748,3),2)</f>
      </c>
      <c s="36" t="s">
        <v>55</v>
      </c>
      <c>
        <f>(M748*21)/100</f>
      </c>
      <c t="s">
        <v>28</v>
      </c>
    </row>
    <row r="749" spans="1:5" ht="25.5">
      <c r="A749" s="35" t="s">
        <v>56</v>
      </c>
      <c r="E749" s="39" t="s">
        <v>1982</v>
      </c>
    </row>
    <row r="750" spans="1:5" ht="12.75">
      <c r="A750" s="35" t="s">
        <v>57</v>
      </c>
      <c r="E750" s="40" t="s">
        <v>5</v>
      </c>
    </row>
    <row r="751" spans="1:5" ht="12.75">
      <c r="A751" t="s">
        <v>59</v>
      </c>
      <c r="E751" s="39" t="s">
        <v>5</v>
      </c>
    </row>
    <row r="752" spans="1:16" ht="25.5">
      <c r="A752" t="s">
        <v>50</v>
      </c>
      <c s="34" t="s">
        <v>1983</v>
      </c>
      <c s="34" t="s">
        <v>1984</v>
      </c>
      <c s="35" t="s">
        <v>5</v>
      </c>
      <c s="6" t="s">
        <v>1985</v>
      </c>
      <c s="36" t="s">
        <v>267</v>
      </c>
      <c s="37">
        <v>22.3</v>
      </c>
      <c s="36">
        <v>0</v>
      </c>
      <c s="36">
        <f>ROUND(G752*H752,6)</f>
      </c>
      <c r="L752" s="38">
        <v>0</v>
      </c>
      <c s="32">
        <f>ROUND(ROUND(L752,2)*ROUND(G752,3),2)</f>
      </c>
      <c s="36" t="s">
        <v>1471</v>
      </c>
      <c>
        <f>(M752*21)/100</f>
      </c>
      <c t="s">
        <v>28</v>
      </c>
    </row>
    <row r="753" spans="1:5" ht="25.5">
      <c r="A753" s="35" t="s">
        <v>56</v>
      </c>
      <c r="E753" s="39" t="s">
        <v>1985</v>
      </c>
    </row>
    <row r="754" spans="1:5" ht="38.25">
      <c r="A754" s="35" t="s">
        <v>57</v>
      </c>
      <c r="E754" s="40" t="s">
        <v>1986</v>
      </c>
    </row>
    <row r="755" spans="1:5" ht="12.75">
      <c r="A755" t="s">
        <v>59</v>
      </c>
      <c r="E755" s="39" t="s">
        <v>5</v>
      </c>
    </row>
    <row r="756" spans="1:16" ht="25.5">
      <c r="A756" t="s">
        <v>50</v>
      </c>
      <c s="34" t="s">
        <v>1987</v>
      </c>
      <c s="34" t="s">
        <v>1988</v>
      </c>
      <c s="35" t="s">
        <v>5</v>
      </c>
      <c s="6" t="s">
        <v>1989</v>
      </c>
      <c s="36" t="s">
        <v>267</v>
      </c>
      <c s="37">
        <v>381</v>
      </c>
      <c s="36">
        <v>0</v>
      </c>
      <c s="36">
        <f>ROUND(G756*H756,6)</f>
      </c>
      <c r="L756" s="38">
        <v>0</v>
      </c>
      <c s="32">
        <f>ROUND(ROUND(L756,2)*ROUND(G756,3),2)</f>
      </c>
      <c s="36" t="s">
        <v>1471</v>
      </c>
      <c>
        <f>(M756*21)/100</f>
      </c>
      <c t="s">
        <v>28</v>
      </c>
    </row>
    <row r="757" spans="1:5" ht="25.5">
      <c r="A757" s="35" t="s">
        <v>56</v>
      </c>
      <c r="E757" s="39" t="s">
        <v>1989</v>
      </c>
    </row>
    <row r="758" spans="1:5" ht="25.5">
      <c r="A758" s="35" t="s">
        <v>57</v>
      </c>
      <c r="E758" s="40" t="s">
        <v>1990</v>
      </c>
    </row>
    <row r="759" spans="1:5" ht="12.75">
      <c r="A759" t="s">
        <v>59</v>
      </c>
      <c r="E759" s="39" t="s">
        <v>5</v>
      </c>
    </row>
    <row r="760" spans="1:16" ht="25.5">
      <c r="A760" t="s">
        <v>50</v>
      </c>
      <c s="34" t="s">
        <v>1991</v>
      </c>
      <c s="34" t="s">
        <v>1992</v>
      </c>
      <c s="35" t="s">
        <v>5</v>
      </c>
      <c s="6" t="s">
        <v>1993</v>
      </c>
      <c s="36" t="s">
        <v>267</v>
      </c>
      <c s="37">
        <v>47</v>
      </c>
      <c s="36">
        <v>0</v>
      </c>
      <c s="36">
        <f>ROUND(G760*H760,6)</f>
      </c>
      <c r="L760" s="38">
        <v>0</v>
      </c>
      <c s="32">
        <f>ROUND(ROUND(L760,2)*ROUND(G760,3),2)</f>
      </c>
      <c s="36" t="s">
        <v>1471</v>
      </c>
      <c>
        <f>(M760*21)/100</f>
      </c>
      <c t="s">
        <v>28</v>
      </c>
    </row>
    <row r="761" spans="1:5" ht="25.5">
      <c r="A761" s="35" t="s">
        <v>56</v>
      </c>
      <c r="E761" s="39" t="s">
        <v>1993</v>
      </c>
    </row>
    <row r="762" spans="1:5" ht="25.5">
      <c r="A762" s="35" t="s">
        <v>57</v>
      </c>
      <c r="E762" s="40" t="s">
        <v>1994</v>
      </c>
    </row>
    <row r="763" spans="1:5" ht="12.75">
      <c r="A763" t="s">
        <v>59</v>
      </c>
      <c r="E763" s="39" t="s">
        <v>5</v>
      </c>
    </row>
    <row r="764" spans="1:16" ht="25.5">
      <c r="A764" t="s">
        <v>50</v>
      </c>
      <c s="34" t="s">
        <v>1995</v>
      </c>
      <c s="34" t="s">
        <v>1996</v>
      </c>
      <c s="35" t="s">
        <v>5</v>
      </c>
      <c s="6" t="s">
        <v>1997</v>
      </c>
      <c s="36" t="s">
        <v>1293</v>
      </c>
      <c s="37">
        <v>2</v>
      </c>
      <c s="36">
        <v>0</v>
      </c>
      <c s="36">
        <f>ROUND(G764*H764,6)</f>
      </c>
      <c r="L764" s="38">
        <v>0</v>
      </c>
      <c s="32">
        <f>ROUND(ROUND(L764,2)*ROUND(G764,3),2)</f>
      </c>
      <c s="36" t="s">
        <v>1471</v>
      </c>
      <c>
        <f>(M764*21)/100</f>
      </c>
      <c t="s">
        <v>28</v>
      </c>
    </row>
    <row r="765" spans="1:5" ht="25.5">
      <c r="A765" s="35" t="s">
        <v>56</v>
      </c>
      <c r="E765" s="39" t="s">
        <v>1997</v>
      </c>
    </row>
    <row r="766" spans="1:5" ht="12.75">
      <c r="A766" s="35" t="s">
        <v>57</v>
      </c>
      <c r="E766" s="40" t="s">
        <v>5</v>
      </c>
    </row>
    <row r="767" spans="1:5" ht="12.75">
      <c r="A767" t="s">
        <v>59</v>
      </c>
      <c r="E767" s="39" t="s">
        <v>5</v>
      </c>
    </row>
    <row r="768" spans="1:16" ht="25.5">
      <c r="A768" t="s">
        <v>50</v>
      </c>
      <c s="34" t="s">
        <v>1998</v>
      </c>
      <c s="34" t="s">
        <v>1999</v>
      </c>
      <c s="35" t="s">
        <v>5</v>
      </c>
      <c s="6" t="s">
        <v>2000</v>
      </c>
      <c s="36" t="s">
        <v>267</v>
      </c>
      <c s="37">
        <v>7</v>
      </c>
      <c s="36">
        <v>0</v>
      </c>
      <c s="36">
        <f>ROUND(G768*H768,6)</f>
      </c>
      <c r="L768" s="38">
        <v>0</v>
      </c>
      <c s="32">
        <f>ROUND(ROUND(L768,2)*ROUND(G768,3),2)</f>
      </c>
      <c s="36" t="s">
        <v>1471</v>
      </c>
      <c>
        <f>(M768*21)/100</f>
      </c>
      <c t="s">
        <v>28</v>
      </c>
    </row>
    <row r="769" spans="1:5" ht="25.5">
      <c r="A769" s="35" t="s">
        <v>56</v>
      </c>
      <c r="E769" s="39" t="s">
        <v>2000</v>
      </c>
    </row>
    <row r="770" spans="1:5" ht="25.5">
      <c r="A770" s="35" t="s">
        <v>57</v>
      </c>
      <c r="E770" s="40" t="s">
        <v>2001</v>
      </c>
    </row>
    <row r="771" spans="1:5" ht="12.75">
      <c r="A771" t="s">
        <v>59</v>
      </c>
      <c r="E771" s="39" t="s">
        <v>5</v>
      </c>
    </row>
    <row r="772" spans="1:16" ht="12.75">
      <c r="A772" t="s">
        <v>50</v>
      </c>
      <c s="34" t="s">
        <v>2002</v>
      </c>
      <c s="34" t="s">
        <v>2003</v>
      </c>
      <c s="35" t="s">
        <v>5</v>
      </c>
      <c s="6" t="s">
        <v>2004</v>
      </c>
      <c s="36" t="s">
        <v>267</v>
      </c>
      <c s="37">
        <v>102</v>
      </c>
      <c s="36">
        <v>0</v>
      </c>
      <c s="36">
        <f>ROUND(G772*H772,6)</f>
      </c>
      <c r="L772" s="38">
        <v>0</v>
      </c>
      <c s="32">
        <f>ROUND(ROUND(L772,2)*ROUND(G772,3),2)</f>
      </c>
      <c s="36" t="s">
        <v>1471</v>
      </c>
      <c>
        <f>(M772*21)/100</f>
      </c>
      <c t="s">
        <v>28</v>
      </c>
    </row>
    <row r="773" spans="1:5" ht="12.75">
      <c r="A773" s="35" t="s">
        <v>56</v>
      </c>
      <c r="E773" s="39" t="s">
        <v>2004</v>
      </c>
    </row>
    <row r="774" spans="1:5" ht="51">
      <c r="A774" s="35" t="s">
        <v>57</v>
      </c>
      <c r="E774" s="40" t="s">
        <v>2005</v>
      </c>
    </row>
    <row r="775" spans="1:5" ht="12.75">
      <c r="A775" t="s">
        <v>59</v>
      </c>
      <c r="E775" s="39" t="s">
        <v>5</v>
      </c>
    </row>
    <row r="776" spans="1:16" ht="12.75">
      <c r="A776" t="s">
        <v>50</v>
      </c>
      <c s="34" t="s">
        <v>2006</v>
      </c>
      <c s="34" t="s">
        <v>2007</v>
      </c>
      <c s="35" t="s">
        <v>5</v>
      </c>
      <c s="6" t="s">
        <v>2008</v>
      </c>
      <c s="36" t="s">
        <v>1327</v>
      </c>
      <c s="37">
        <v>6</v>
      </c>
      <c s="36">
        <v>0</v>
      </c>
      <c s="36">
        <f>ROUND(G776*H776,6)</f>
      </c>
      <c r="L776" s="38">
        <v>0</v>
      </c>
      <c s="32">
        <f>ROUND(ROUND(L776,2)*ROUND(G776,3),2)</f>
      </c>
      <c s="36" t="s">
        <v>55</v>
      </c>
      <c>
        <f>(M776*21)/100</f>
      </c>
      <c t="s">
        <v>28</v>
      </c>
    </row>
    <row r="777" spans="1:5" ht="12.75">
      <c r="A777" s="35" t="s">
        <v>56</v>
      </c>
      <c r="E777" s="39" t="s">
        <v>2008</v>
      </c>
    </row>
    <row r="778" spans="1:5" ht="12.75">
      <c r="A778" s="35" t="s">
        <v>57</v>
      </c>
      <c r="E778" s="40" t="s">
        <v>5</v>
      </c>
    </row>
    <row r="779" spans="1:5" ht="12.75">
      <c r="A779" t="s">
        <v>59</v>
      </c>
      <c r="E779" s="39" t="s">
        <v>5</v>
      </c>
    </row>
    <row r="780" spans="1:16" ht="12.75">
      <c r="A780" t="s">
        <v>50</v>
      </c>
      <c s="34" t="s">
        <v>2009</v>
      </c>
      <c s="34" t="s">
        <v>2010</v>
      </c>
      <c s="35" t="s">
        <v>5</v>
      </c>
      <c s="6" t="s">
        <v>2011</v>
      </c>
      <c s="36" t="s">
        <v>267</v>
      </c>
      <c s="37">
        <v>31.706</v>
      </c>
      <c s="36">
        <v>0</v>
      </c>
      <c s="36">
        <f>ROUND(G780*H780,6)</f>
      </c>
      <c r="L780" s="38">
        <v>0</v>
      </c>
      <c s="32">
        <f>ROUND(ROUND(L780,2)*ROUND(G780,3),2)</f>
      </c>
      <c s="36" t="s">
        <v>1471</v>
      </c>
      <c>
        <f>(M780*21)/100</f>
      </c>
      <c t="s">
        <v>28</v>
      </c>
    </row>
    <row r="781" spans="1:5" ht="12.75">
      <c r="A781" s="35" t="s">
        <v>56</v>
      </c>
      <c r="E781" s="39" t="s">
        <v>2011</v>
      </c>
    </row>
    <row r="782" spans="1:5" ht="12.75">
      <c r="A782" s="35" t="s">
        <v>57</v>
      </c>
      <c r="E782" s="40" t="s">
        <v>5</v>
      </c>
    </row>
    <row r="783" spans="1:5" ht="12.75">
      <c r="A783" t="s">
        <v>59</v>
      </c>
      <c r="E783" s="39" t="s">
        <v>5</v>
      </c>
    </row>
    <row r="784" spans="1:16" ht="12.75">
      <c r="A784" t="s">
        <v>50</v>
      </c>
      <c s="34" t="s">
        <v>2012</v>
      </c>
      <c s="34" t="s">
        <v>2013</v>
      </c>
      <c s="35" t="s">
        <v>5</v>
      </c>
      <c s="6" t="s">
        <v>2014</v>
      </c>
      <c s="36" t="s">
        <v>267</v>
      </c>
      <c s="37">
        <v>84</v>
      </c>
      <c s="36">
        <v>0</v>
      </c>
      <c s="36">
        <f>ROUND(G784*H784,6)</f>
      </c>
      <c r="L784" s="38">
        <v>0</v>
      </c>
      <c s="32">
        <f>ROUND(ROUND(L784,2)*ROUND(G784,3),2)</f>
      </c>
      <c s="36" t="s">
        <v>1471</v>
      </c>
      <c>
        <f>(M784*21)/100</f>
      </c>
      <c t="s">
        <v>28</v>
      </c>
    </row>
    <row r="785" spans="1:5" ht="12.75">
      <c r="A785" s="35" t="s">
        <v>56</v>
      </c>
      <c r="E785" s="39" t="s">
        <v>2014</v>
      </c>
    </row>
    <row r="786" spans="1:5" ht="25.5">
      <c r="A786" s="35" t="s">
        <v>57</v>
      </c>
      <c r="E786" s="40" t="s">
        <v>2015</v>
      </c>
    </row>
    <row r="787" spans="1:5" ht="12.75">
      <c r="A787" t="s">
        <v>59</v>
      </c>
      <c r="E787" s="39" t="s">
        <v>5</v>
      </c>
    </row>
    <row r="788" spans="1:16" ht="12.75">
      <c r="A788" t="s">
        <v>50</v>
      </c>
      <c s="34" t="s">
        <v>2016</v>
      </c>
      <c s="34" t="s">
        <v>2017</v>
      </c>
      <c s="35" t="s">
        <v>5</v>
      </c>
      <c s="6" t="s">
        <v>2018</v>
      </c>
      <c s="36" t="s">
        <v>267</v>
      </c>
      <c s="37">
        <v>98.1</v>
      </c>
      <c s="36">
        <v>0</v>
      </c>
      <c s="36">
        <f>ROUND(G788*H788,6)</f>
      </c>
      <c r="L788" s="38">
        <v>0</v>
      </c>
      <c s="32">
        <f>ROUND(ROUND(L788,2)*ROUND(G788,3),2)</f>
      </c>
      <c s="36" t="s">
        <v>1471</v>
      </c>
      <c>
        <f>(M788*21)/100</f>
      </c>
      <c t="s">
        <v>28</v>
      </c>
    </row>
    <row r="789" spans="1:5" ht="12.75">
      <c r="A789" s="35" t="s">
        <v>56</v>
      </c>
      <c r="E789" s="39" t="s">
        <v>2018</v>
      </c>
    </row>
    <row r="790" spans="1:5" ht="25.5">
      <c r="A790" s="35" t="s">
        <v>57</v>
      </c>
      <c r="E790" s="40" t="s">
        <v>2019</v>
      </c>
    </row>
    <row r="791" spans="1:5" ht="12.75">
      <c r="A791" t="s">
        <v>59</v>
      </c>
      <c r="E791" s="39" t="s">
        <v>5</v>
      </c>
    </row>
    <row r="792" spans="1:16" ht="12.75">
      <c r="A792" t="s">
        <v>50</v>
      </c>
      <c s="34" t="s">
        <v>2020</v>
      </c>
      <c s="34" t="s">
        <v>2021</v>
      </c>
      <c s="35" t="s">
        <v>5</v>
      </c>
      <c s="6" t="s">
        <v>2022</v>
      </c>
      <c s="36" t="s">
        <v>267</v>
      </c>
      <c s="37">
        <v>73.5</v>
      </c>
      <c s="36">
        <v>0</v>
      </c>
      <c s="36">
        <f>ROUND(G792*H792,6)</f>
      </c>
      <c r="L792" s="38">
        <v>0</v>
      </c>
      <c s="32">
        <f>ROUND(ROUND(L792,2)*ROUND(G792,3),2)</f>
      </c>
      <c s="36" t="s">
        <v>1471</v>
      </c>
      <c>
        <f>(M792*21)/100</f>
      </c>
      <c t="s">
        <v>28</v>
      </c>
    </row>
    <row r="793" spans="1:5" ht="12.75">
      <c r="A793" s="35" t="s">
        <v>56</v>
      </c>
      <c r="E793" s="39" t="s">
        <v>2022</v>
      </c>
    </row>
    <row r="794" spans="1:5" ht="25.5">
      <c r="A794" s="35" t="s">
        <v>57</v>
      </c>
      <c r="E794" s="40" t="s">
        <v>2023</v>
      </c>
    </row>
    <row r="795" spans="1:5" ht="12.75">
      <c r="A795" t="s">
        <v>59</v>
      </c>
      <c r="E795" s="39" t="s">
        <v>5</v>
      </c>
    </row>
    <row r="796" spans="1:16" ht="12.75">
      <c r="A796" t="s">
        <v>50</v>
      </c>
      <c s="34" t="s">
        <v>2024</v>
      </c>
      <c s="34" t="s">
        <v>2025</v>
      </c>
      <c s="35" t="s">
        <v>5</v>
      </c>
      <c s="6" t="s">
        <v>2026</v>
      </c>
      <c s="36" t="s">
        <v>267</v>
      </c>
      <c s="37">
        <v>18.37</v>
      </c>
      <c s="36">
        <v>0</v>
      </c>
      <c s="36">
        <f>ROUND(G796*H796,6)</f>
      </c>
      <c r="L796" s="38">
        <v>0</v>
      </c>
      <c s="32">
        <f>ROUND(ROUND(L796,2)*ROUND(G796,3),2)</f>
      </c>
      <c s="36" t="s">
        <v>1471</v>
      </c>
      <c>
        <f>(M796*21)/100</f>
      </c>
      <c t="s">
        <v>28</v>
      </c>
    </row>
    <row r="797" spans="1:5" ht="12.75">
      <c r="A797" s="35" t="s">
        <v>56</v>
      </c>
      <c r="E797" s="39" t="s">
        <v>2026</v>
      </c>
    </row>
    <row r="798" spans="1:5" ht="12.75">
      <c r="A798" s="35" t="s">
        <v>57</v>
      </c>
      <c r="E798" s="40" t="s">
        <v>5</v>
      </c>
    </row>
    <row r="799" spans="1:5" ht="12.75">
      <c r="A799" t="s">
        <v>59</v>
      </c>
      <c r="E799" s="39" t="s">
        <v>5</v>
      </c>
    </row>
    <row r="800" spans="1:16" ht="12.75">
      <c r="A800" t="s">
        <v>50</v>
      </c>
      <c s="34" t="s">
        <v>2027</v>
      </c>
      <c s="34" t="s">
        <v>2028</v>
      </c>
      <c s="35" t="s">
        <v>5</v>
      </c>
      <c s="6" t="s">
        <v>2029</v>
      </c>
      <c s="36" t="s">
        <v>267</v>
      </c>
      <c s="37">
        <v>41.46</v>
      </c>
      <c s="36">
        <v>0</v>
      </c>
      <c s="36">
        <f>ROUND(G800*H800,6)</f>
      </c>
      <c r="L800" s="38">
        <v>0</v>
      </c>
      <c s="32">
        <f>ROUND(ROUND(L800,2)*ROUND(G800,3),2)</f>
      </c>
      <c s="36" t="s">
        <v>1471</v>
      </c>
      <c>
        <f>(M800*21)/100</f>
      </c>
      <c t="s">
        <v>28</v>
      </c>
    </row>
    <row r="801" spans="1:5" ht="12.75">
      <c r="A801" s="35" t="s">
        <v>56</v>
      </c>
      <c r="E801" s="39" t="s">
        <v>2029</v>
      </c>
    </row>
    <row r="802" spans="1:5" ht="12.75">
      <c r="A802" s="35" t="s">
        <v>57</v>
      </c>
      <c r="E802" s="40" t="s">
        <v>5</v>
      </c>
    </row>
    <row r="803" spans="1:5" ht="12.75">
      <c r="A803" t="s">
        <v>59</v>
      </c>
      <c r="E803" s="39" t="s">
        <v>5</v>
      </c>
    </row>
    <row r="804" spans="1:16" ht="12.75">
      <c r="A804" t="s">
        <v>50</v>
      </c>
      <c s="34" t="s">
        <v>1612</v>
      </c>
      <c s="34" t="s">
        <v>2030</v>
      </c>
      <c s="35" t="s">
        <v>5</v>
      </c>
      <c s="6" t="s">
        <v>2031</v>
      </c>
      <c s="36" t="s">
        <v>267</v>
      </c>
      <c s="37">
        <v>11.5</v>
      </c>
      <c s="36">
        <v>0</v>
      </c>
      <c s="36">
        <f>ROUND(G804*H804,6)</f>
      </c>
      <c r="L804" s="38">
        <v>0</v>
      </c>
      <c s="32">
        <f>ROUND(ROUND(L804,2)*ROUND(G804,3),2)</f>
      </c>
      <c s="36" t="s">
        <v>1471</v>
      </c>
      <c>
        <f>(M804*21)/100</f>
      </c>
      <c t="s">
        <v>28</v>
      </c>
    </row>
    <row r="805" spans="1:5" ht="12.75">
      <c r="A805" s="35" t="s">
        <v>56</v>
      </c>
      <c r="E805" s="39" t="s">
        <v>2031</v>
      </c>
    </row>
    <row r="806" spans="1:5" ht="12.75">
      <c r="A806" s="35" t="s">
        <v>57</v>
      </c>
      <c r="E806" s="40" t="s">
        <v>5</v>
      </c>
    </row>
    <row r="807" spans="1:5" ht="12.75">
      <c r="A807" t="s">
        <v>59</v>
      </c>
      <c r="E807" s="39" t="s">
        <v>5</v>
      </c>
    </row>
    <row r="808" spans="1:16" ht="12.75">
      <c r="A808" t="s">
        <v>50</v>
      </c>
      <c s="34" t="s">
        <v>2032</v>
      </c>
      <c s="34" t="s">
        <v>2033</v>
      </c>
      <c s="35" t="s">
        <v>5</v>
      </c>
      <c s="6" t="s">
        <v>2034</v>
      </c>
      <c s="36" t="s">
        <v>267</v>
      </c>
      <c s="37">
        <v>1.83</v>
      </c>
      <c s="36">
        <v>0</v>
      </c>
      <c s="36">
        <f>ROUND(G808*H808,6)</f>
      </c>
      <c r="L808" s="38">
        <v>0</v>
      </c>
      <c s="32">
        <f>ROUND(ROUND(L808,2)*ROUND(G808,3),2)</f>
      </c>
      <c s="36" t="s">
        <v>1471</v>
      </c>
      <c>
        <f>(M808*21)/100</f>
      </c>
      <c t="s">
        <v>28</v>
      </c>
    </row>
    <row r="809" spans="1:5" ht="12.75">
      <c r="A809" s="35" t="s">
        <v>56</v>
      </c>
      <c r="E809" s="39" t="s">
        <v>2034</v>
      </c>
    </row>
    <row r="810" spans="1:5" ht="12.75">
      <c r="A810" s="35" t="s">
        <v>57</v>
      </c>
      <c r="E810" s="40" t="s">
        <v>5</v>
      </c>
    </row>
    <row r="811" spans="1:5" ht="12.75">
      <c r="A811" t="s">
        <v>59</v>
      </c>
      <c r="E811" s="39" t="s">
        <v>5</v>
      </c>
    </row>
    <row r="812" spans="1:16" ht="25.5">
      <c r="A812" t="s">
        <v>50</v>
      </c>
      <c s="34" t="s">
        <v>2035</v>
      </c>
      <c s="34" t="s">
        <v>2036</v>
      </c>
      <c s="35" t="s">
        <v>5</v>
      </c>
      <c s="6" t="s">
        <v>2037</v>
      </c>
      <c s="36" t="s">
        <v>267</v>
      </c>
      <c s="37">
        <v>84</v>
      </c>
      <c s="36">
        <v>0</v>
      </c>
      <c s="36">
        <f>ROUND(G812*H812,6)</f>
      </c>
      <c r="L812" s="38">
        <v>0</v>
      </c>
      <c s="32">
        <f>ROUND(ROUND(L812,2)*ROUND(G812,3),2)</f>
      </c>
      <c s="36" t="s">
        <v>1471</v>
      </c>
      <c>
        <f>(M812*21)/100</f>
      </c>
      <c t="s">
        <v>28</v>
      </c>
    </row>
    <row r="813" spans="1:5" ht="25.5">
      <c r="A813" s="35" t="s">
        <v>56</v>
      </c>
      <c r="E813" s="39" t="s">
        <v>2037</v>
      </c>
    </row>
    <row r="814" spans="1:5" ht="12.75">
      <c r="A814" s="35" t="s">
        <v>57</v>
      </c>
      <c r="E814" s="40" t="s">
        <v>5</v>
      </c>
    </row>
    <row r="815" spans="1:5" ht="63.75">
      <c r="A815" t="s">
        <v>59</v>
      </c>
      <c r="E815" s="39" t="s">
        <v>2038</v>
      </c>
    </row>
    <row r="816" spans="1:16" ht="25.5">
      <c r="A816" t="s">
        <v>50</v>
      </c>
      <c s="34" t="s">
        <v>2039</v>
      </c>
      <c s="34" t="s">
        <v>2040</v>
      </c>
      <c s="35" t="s">
        <v>5</v>
      </c>
      <c s="6" t="s">
        <v>2041</v>
      </c>
      <c s="36" t="s">
        <v>267</v>
      </c>
      <c s="37">
        <v>44.5</v>
      </c>
      <c s="36">
        <v>0</v>
      </c>
      <c s="36">
        <f>ROUND(G816*H816,6)</f>
      </c>
      <c r="L816" s="38">
        <v>0</v>
      </c>
      <c s="32">
        <f>ROUND(ROUND(L816,2)*ROUND(G816,3),2)</f>
      </c>
      <c s="36" t="s">
        <v>1471</v>
      </c>
      <c>
        <f>(M816*21)/100</f>
      </c>
      <c t="s">
        <v>28</v>
      </c>
    </row>
    <row r="817" spans="1:5" ht="25.5">
      <c r="A817" s="35" t="s">
        <v>56</v>
      </c>
      <c r="E817" s="39" t="s">
        <v>2041</v>
      </c>
    </row>
    <row r="818" spans="1:5" ht="12.75">
      <c r="A818" s="35" t="s">
        <v>57</v>
      </c>
      <c r="E818" s="40" t="s">
        <v>5</v>
      </c>
    </row>
    <row r="819" spans="1:5" ht="63.75">
      <c r="A819" t="s">
        <v>59</v>
      </c>
      <c r="E819" s="39" t="s">
        <v>2038</v>
      </c>
    </row>
    <row r="820" spans="1:16" ht="38.25">
      <c r="A820" t="s">
        <v>50</v>
      </c>
      <c s="34" t="s">
        <v>2042</v>
      </c>
      <c s="34" t="s">
        <v>2043</v>
      </c>
      <c s="35" t="s">
        <v>5</v>
      </c>
      <c s="6" t="s">
        <v>2044</v>
      </c>
      <c s="36" t="s">
        <v>267</v>
      </c>
      <c s="37">
        <v>3.5</v>
      </c>
      <c s="36">
        <v>0</v>
      </c>
      <c s="36">
        <f>ROUND(G820*H820,6)</f>
      </c>
      <c r="L820" s="38">
        <v>0</v>
      </c>
      <c s="32">
        <f>ROUND(ROUND(L820,2)*ROUND(G820,3),2)</f>
      </c>
      <c s="36" t="s">
        <v>1471</v>
      </c>
      <c>
        <f>(M820*21)/100</f>
      </c>
      <c t="s">
        <v>28</v>
      </c>
    </row>
    <row r="821" spans="1:5" ht="38.25">
      <c r="A821" s="35" t="s">
        <v>56</v>
      </c>
      <c r="E821" s="39" t="s">
        <v>2045</v>
      </c>
    </row>
    <row r="822" spans="1:5" ht="12.75">
      <c r="A822" s="35" t="s">
        <v>57</v>
      </c>
      <c r="E822" s="40" t="s">
        <v>5</v>
      </c>
    </row>
    <row r="823" spans="1:5" ht="12.75">
      <c r="A823" t="s">
        <v>59</v>
      </c>
      <c r="E823" s="39" t="s">
        <v>5</v>
      </c>
    </row>
    <row r="824" spans="1:16" ht="38.25">
      <c r="A824" t="s">
        <v>50</v>
      </c>
      <c s="34" t="s">
        <v>2046</v>
      </c>
      <c s="34" t="s">
        <v>2047</v>
      </c>
      <c s="35" t="s">
        <v>5</v>
      </c>
      <c s="6" t="s">
        <v>2044</v>
      </c>
      <c s="36" t="s">
        <v>267</v>
      </c>
      <c s="37">
        <v>70</v>
      </c>
      <c s="36">
        <v>0</v>
      </c>
      <c s="36">
        <f>ROUND(G824*H824,6)</f>
      </c>
      <c r="L824" s="38">
        <v>0</v>
      </c>
      <c s="32">
        <f>ROUND(ROUND(L824,2)*ROUND(G824,3),2)</f>
      </c>
      <c s="36" t="s">
        <v>1471</v>
      </c>
      <c>
        <f>(M824*21)/100</f>
      </c>
      <c t="s">
        <v>28</v>
      </c>
    </row>
    <row r="825" spans="1:5" ht="38.25">
      <c r="A825" s="35" t="s">
        <v>56</v>
      </c>
      <c r="E825" s="39" t="s">
        <v>2048</v>
      </c>
    </row>
    <row r="826" spans="1:5" ht="12.75">
      <c r="A826" s="35" t="s">
        <v>57</v>
      </c>
      <c r="E826" s="40" t="s">
        <v>5</v>
      </c>
    </row>
    <row r="827" spans="1:5" ht="12.75">
      <c r="A827" t="s">
        <v>59</v>
      </c>
      <c r="E827" s="39" t="s">
        <v>5</v>
      </c>
    </row>
    <row r="828" spans="1:16" ht="25.5">
      <c r="A828" t="s">
        <v>50</v>
      </c>
      <c s="34" t="s">
        <v>2049</v>
      </c>
      <c s="34" t="s">
        <v>2050</v>
      </c>
      <c s="35" t="s">
        <v>5</v>
      </c>
      <c s="6" t="s">
        <v>2051</v>
      </c>
      <c s="36" t="s">
        <v>267</v>
      </c>
      <c s="37">
        <v>83</v>
      </c>
      <c s="36">
        <v>0</v>
      </c>
      <c s="36">
        <f>ROUND(G828*H828,6)</f>
      </c>
      <c r="L828" s="38">
        <v>0</v>
      </c>
      <c s="32">
        <f>ROUND(ROUND(L828,2)*ROUND(G828,3),2)</f>
      </c>
      <c s="36" t="s">
        <v>55</v>
      </c>
      <c>
        <f>(M828*21)/100</f>
      </c>
      <c t="s">
        <v>28</v>
      </c>
    </row>
    <row r="829" spans="1:5" ht="25.5">
      <c r="A829" s="35" t="s">
        <v>56</v>
      </c>
      <c r="E829" s="39" t="s">
        <v>2051</v>
      </c>
    </row>
    <row r="830" spans="1:5" ht="12.75">
      <c r="A830" s="35" t="s">
        <v>57</v>
      </c>
      <c r="E830" s="40" t="s">
        <v>5</v>
      </c>
    </row>
    <row r="831" spans="1:5" ht="12.75">
      <c r="A831" t="s">
        <v>59</v>
      </c>
      <c r="E831" s="39" t="s">
        <v>5</v>
      </c>
    </row>
    <row r="832" spans="1:16" ht="25.5">
      <c r="A832" t="s">
        <v>50</v>
      </c>
      <c s="34" t="s">
        <v>2052</v>
      </c>
      <c s="34" t="s">
        <v>2053</v>
      </c>
      <c s="35" t="s">
        <v>5</v>
      </c>
      <c s="6" t="s">
        <v>2054</v>
      </c>
      <c s="36" t="s">
        <v>267</v>
      </c>
      <c s="37">
        <v>30</v>
      </c>
      <c s="36">
        <v>0</v>
      </c>
      <c s="36">
        <f>ROUND(G832*H832,6)</f>
      </c>
      <c r="L832" s="38">
        <v>0</v>
      </c>
      <c s="32">
        <f>ROUND(ROUND(L832,2)*ROUND(G832,3),2)</f>
      </c>
      <c s="36" t="s">
        <v>55</v>
      </c>
      <c>
        <f>(M832*21)/100</f>
      </c>
      <c t="s">
        <v>28</v>
      </c>
    </row>
    <row r="833" spans="1:5" ht="25.5">
      <c r="A833" s="35" t="s">
        <v>56</v>
      </c>
      <c r="E833" s="39" t="s">
        <v>2054</v>
      </c>
    </row>
    <row r="834" spans="1:5" ht="12.75">
      <c r="A834" s="35" t="s">
        <v>57</v>
      </c>
      <c r="E834" s="40" t="s">
        <v>5</v>
      </c>
    </row>
    <row r="835" spans="1:5" ht="12.75">
      <c r="A835" t="s">
        <v>59</v>
      </c>
      <c r="E835" s="39" t="s">
        <v>5</v>
      </c>
    </row>
    <row r="836" spans="1:16" ht="12.75">
      <c r="A836" t="s">
        <v>50</v>
      </c>
      <c s="34" t="s">
        <v>2055</v>
      </c>
      <c s="34" t="s">
        <v>2056</v>
      </c>
      <c s="35" t="s">
        <v>5</v>
      </c>
      <c s="6" t="s">
        <v>2057</v>
      </c>
      <c s="36" t="s">
        <v>267</v>
      </c>
      <c s="37">
        <v>7.05</v>
      </c>
      <c s="36">
        <v>0</v>
      </c>
      <c s="36">
        <f>ROUND(G836*H836,6)</f>
      </c>
      <c r="L836" s="38">
        <v>0</v>
      </c>
      <c s="32">
        <f>ROUND(ROUND(L836,2)*ROUND(G836,3),2)</f>
      </c>
      <c s="36" t="s">
        <v>55</v>
      </c>
      <c>
        <f>(M836*21)/100</f>
      </c>
      <c t="s">
        <v>28</v>
      </c>
    </row>
    <row r="837" spans="1:5" ht="12.75">
      <c r="A837" s="35" t="s">
        <v>56</v>
      </c>
      <c r="E837" s="39" t="s">
        <v>2057</v>
      </c>
    </row>
    <row r="838" spans="1:5" ht="12.75">
      <c r="A838" s="35" t="s">
        <v>57</v>
      </c>
      <c r="E838" s="40" t="s">
        <v>5</v>
      </c>
    </row>
    <row r="839" spans="1:5" ht="12.75">
      <c r="A839" t="s">
        <v>59</v>
      </c>
      <c r="E839" s="39" t="s">
        <v>5</v>
      </c>
    </row>
    <row r="840" spans="1:16" ht="12.75">
      <c r="A840" t="s">
        <v>50</v>
      </c>
      <c s="34" t="s">
        <v>2058</v>
      </c>
      <c s="34" t="s">
        <v>2059</v>
      </c>
      <c s="35" t="s">
        <v>5</v>
      </c>
      <c s="6" t="s">
        <v>2057</v>
      </c>
      <c s="36" t="s">
        <v>267</v>
      </c>
      <c s="37">
        <v>15.25</v>
      </c>
      <c s="36">
        <v>0</v>
      </c>
      <c s="36">
        <f>ROUND(G840*H840,6)</f>
      </c>
      <c r="L840" s="38">
        <v>0</v>
      </c>
      <c s="32">
        <f>ROUND(ROUND(L840,2)*ROUND(G840,3),2)</f>
      </c>
      <c s="36" t="s">
        <v>55</v>
      </c>
      <c>
        <f>(M840*21)/100</f>
      </c>
      <c t="s">
        <v>28</v>
      </c>
    </row>
    <row r="841" spans="1:5" ht="12.75">
      <c r="A841" s="35" t="s">
        <v>56</v>
      </c>
      <c r="E841" s="39" t="s">
        <v>2057</v>
      </c>
    </row>
    <row r="842" spans="1:5" ht="12.75">
      <c r="A842" s="35" t="s">
        <v>57</v>
      </c>
      <c r="E842" s="40" t="s">
        <v>5</v>
      </c>
    </row>
    <row r="843" spans="1:5" ht="12.75">
      <c r="A843" t="s">
        <v>59</v>
      </c>
      <c r="E843" s="39" t="s">
        <v>5</v>
      </c>
    </row>
    <row r="844" spans="1:16" ht="25.5">
      <c r="A844" t="s">
        <v>50</v>
      </c>
      <c s="34" t="s">
        <v>2060</v>
      </c>
      <c s="34" t="s">
        <v>2061</v>
      </c>
      <c s="35" t="s">
        <v>5</v>
      </c>
      <c s="6" t="s">
        <v>2062</v>
      </c>
      <c s="36" t="s">
        <v>267</v>
      </c>
      <c s="37">
        <v>208</v>
      </c>
      <c s="36">
        <v>0</v>
      </c>
      <c s="36">
        <f>ROUND(G844*H844,6)</f>
      </c>
      <c r="L844" s="38">
        <v>0</v>
      </c>
      <c s="32">
        <f>ROUND(ROUND(L844,2)*ROUND(G844,3),2)</f>
      </c>
      <c s="36" t="s">
        <v>55</v>
      </c>
      <c>
        <f>(M844*21)/100</f>
      </c>
      <c t="s">
        <v>28</v>
      </c>
    </row>
    <row r="845" spans="1:5" ht="25.5">
      <c r="A845" s="35" t="s">
        <v>56</v>
      </c>
      <c r="E845" s="39" t="s">
        <v>2062</v>
      </c>
    </row>
    <row r="846" spans="1:5" ht="12.75">
      <c r="A846" s="35" t="s">
        <v>57</v>
      </c>
      <c r="E846" s="40" t="s">
        <v>5</v>
      </c>
    </row>
    <row r="847" spans="1:5" ht="12.75">
      <c r="A847" t="s">
        <v>59</v>
      </c>
      <c r="E847" s="39" t="s">
        <v>5</v>
      </c>
    </row>
    <row r="848" spans="1:16" ht="12.75">
      <c r="A848" t="s">
        <v>50</v>
      </c>
      <c s="34" t="s">
        <v>2063</v>
      </c>
      <c s="34" t="s">
        <v>2064</v>
      </c>
      <c s="35" t="s">
        <v>5</v>
      </c>
      <c s="6" t="s">
        <v>2065</v>
      </c>
      <c s="36" t="s">
        <v>267</v>
      </c>
      <c s="37">
        <v>40</v>
      </c>
      <c s="36">
        <v>0</v>
      </c>
      <c s="36">
        <f>ROUND(G848*H848,6)</f>
      </c>
      <c r="L848" s="38">
        <v>0</v>
      </c>
      <c s="32">
        <f>ROUND(ROUND(L848,2)*ROUND(G848,3),2)</f>
      </c>
      <c s="36" t="s">
        <v>55</v>
      </c>
      <c>
        <f>(M848*21)/100</f>
      </c>
      <c t="s">
        <v>28</v>
      </c>
    </row>
    <row r="849" spans="1:5" ht="12.75">
      <c r="A849" s="35" t="s">
        <v>56</v>
      </c>
      <c r="E849" s="39" t="s">
        <v>2065</v>
      </c>
    </row>
    <row r="850" spans="1:5" ht="12.75">
      <c r="A850" s="35" t="s">
        <v>57</v>
      </c>
      <c r="E850" s="40" t="s">
        <v>5</v>
      </c>
    </row>
    <row r="851" spans="1:5" ht="12.75">
      <c r="A851" t="s">
        <v>59</v>
      </c>
      <c r="E851" s="39" t="s">
        <v>5</v>
      </c>
    </row>
    <row r="852" spans="1:16" ht="25.5">
      <c r="A852" t="s">
        <v>50</v>
      </c>
      <c s="34" t="s">
        <v>2066</v>
      </c>
      <c s="34" t="s">
        <v>2067</v>
      </c>
      <c s="35" t="s">
        <v>5</v>
      </c>
      <c s="6" t="s">
        <v>2068</v>
      </c>
      <c s="36" t="s">
        <v>1327</v>
      </c>
      <c s="37">
        <v>6</v>
      </c>
      <c s="36">
        <v>0</v>
      </c>
      <c s="36">
        <f>ROUND(G852*H852,6)</f>
      </c>
      <c r="L852" s="38">
        <v>0</v>
      </c>
      <c s="32">
        <f>ROUND(ROUND(L852,2)*ROUND(G852,3),2)</f>
      </c>
      <c s="36" t="s">
        <v>55</v>
      </c>
      <c>
        <f>(M852*21)/100</f>
      </c>
      <c t="s">
        <v>28</v>
      </c>
    </row>
    <row r="853" spans="1:5" ht="25.5">
      <c r="A853" s="35" t="s">
        <v>56</v>
      </c>
      <c r="E853" s="39" t="s">
        <v>2068</v>
      </c>
    </row>
    <row r="854" spans="1:5" ht="12.75">
      <c r="A854" s="35" t="s">
        <v>57</v>
      </c>
      <c r="E854" s="40" t="s">
        <v>5</v>
      </c>
    </row>
    <row r="855" spans="1:5" ht="12.75">
      <c r="A855" t="s">
        <v>59</v>
      </c>
      <c r="E855" s="39" t="s">
        <v>5</v>
      </c>
    </row>
    <row r="856" spans="1:16" ht="25.5">
      <c r="A856" t="s">
        <v>50</v>
      </c>
      <c s="34" t="s">
        <v>2069</v>
      </c>
      <c s="34" t="s">
        <v>2070</v>
      </c>
      <c s="35" t="s">
        <v>5</v>
      </c>
      <c s="6" t="s">
        <v>2071</v>
      </c>
      <c s="36" t="s">
        <v>267</v>
      </c>
      <c s="37">
        <v>12</v>
      </c>
      <c s="36">
        <v>0</v>
      </c>
      <c s="36">
        <f>ROUND(G856*H856,6)</f>
      </c>
      <c r="L856" s="38">
        <v>0</v>
      </c>
      <c s="32">
        <f>ROUND(ROUND(L856,2)*ROUND(G856,3),2)</f>
      </c>
      <c s="36" t="s">
        <v>55</v>
      </c>
      <c>
        <f>(M856*21)/100</f>
      </c>
      <c t="s">
        <v>28</v>
      </c>
    </row>
    <row r="857" spans="1:5" ht="25.5">
      <c r="A857" s="35" t="s">
        <v>56</v>
      </c>
      <c r="E857" s="39" t="s">
        <v>2071</v>
      </c>
    </row>
    <row r="858" spans="1:5" ht="12.75">
      <c r="A858" s="35" t="s">
        <v>57</v>
      </c>
      <c r="E858" s="40" t="s">
        <v>5</v>
      </c>
    </row>
    <row r="859" spans="1:5" ht="12.75">
      <c r="A859" t="s">
        <v>59</v>
      </c>
      <c r="E859" s="39" t="s">
        <v>5</v>
      </c>
    </row>
    <row r="860" spans="1:16" ht="12.75">
      <c r="A860" t="s">
        <v>50</v>
      </c>
      <c s="34" t="s">
        <v>2072</v>
      </c>
      <c s="34" t="s">
        <v>2073</v>
      </c>
      <c s="35" t="s">
        <v>5</v>
      </c>
      <c s="6" t="s">
        <v>2074</v>
      </c>
      <c s="36" t="s">
        <v>267</v>
      </c>
      <c s="37">
        <v>50</v>
      </c>
      <c s="36">
        <v>0</v>
      </c>
      <c s="36">
        <f>ROUND(G860*H860,6)</f>
      </c>
      <c r="L860" s="38">
        <v>0</v>
      </c>
      <c s="32">
        <f>ROUND(ROUND(L860,2)*ROUND(G860,3),2)</f>
      </c>
      <c s="36" t="s">
        <v>55</v>
      </c>
      <c>
        <f>(M860*21)/100</f>
      </c>
      <c t="s">
        <v>28</v>
      </c>
    </row>
    <row r="861" spans="1:5" ht="12.75">
      <c r="A861" s="35" t="s">
        <v>56</v>
      </c>
      <c r="E861" s="39" t="s">
        <v>2074</v>
      </c>
    </row>
    <row r="862" spans="1:5" ht="12.75">
      <c r="A862" s="35" t="s">
        <v>57</v>
      </c>
      <c r="E862" s="40" t="s">
        <v>5</v>
      </c>
    </row>
    <row r="863" spans="1:5" ht="12.75">
      <c r="A863" t="s">
        <v>59</v>
      </c>
      <c r="E863" s="39" t="s">
        <v>5</v>
      </c>
    </row>
    <row r="864" spans="1:16" ht="25.5">
      <c r="A864" t="s">
        <v>50</v>
      </c>
      <c s="34" t="s">
        <v>2075</v>
      </c>
      <c s="34" t="s">
        <v>2076</v>
      </c>
      <c s="35" t="s">
        <v>5</v>
      </c>
      <c s="6" t="s">
        <v>2077</v>
      </c>
      <c s="36" t="s">
        <v>267</v>
      </c>
      <c s="37">
        <v>50</v>
      </c>
      <c s="36">
        <v>0</v>
      </c>
      <c s="36">
        <f>ROUND(G864*H864,6)</f>
      </c>
      <c r="L864" s="38">
        <v>0</v>
      </c>
      <c s="32">
        <f>ROUND(ROUND(L864,2)*ROUND(G864,3),2)</f>
      </c>
      <c s="36" t="s">
        <v>55</v>
      </c>
      <c>
        <f>(M864*21)/100</f>
      </c>
      <c t="s">
        <v>28</v>
      </c>
    </row>
    <row r="865" spans="1:5" ht="25.5">
      <c r="A865" s="35" t="s">
        <v>56</v>
      </c>
      <c r="E865" s="39" t="s">
        <v>2077</v>
      </c>
    </row>
    <row r="866" spans="1:5" ht="12.75">
      <c r="A866" s="35" t="s">
        <v>57</v>
      </c>
      <c r="E866" s="40" t="s">
        <v>5</v>
      </c>
    </row>
    <row r="867" spans="1:5" ht="12.75">
      <c r="A867" t="s">
        <v>59</v>
      </c>
      <c r="E867" s="39" t="s">
        <v>5</v>
      </c>
    </row>
    <row r="868" spans="1:16" ht="12.75">
      <c r="A868" t="s">
        <v>50</v>
      </c>
      <c s="34" t="s">
        <v>2078</v>
      </c>
      <c s="34" t="s">
        <v>2079</v>
      </c>
      <c s="35" t="s">
        <v>5</v>
      </c>
      <c s="6" t="s">
        <v>2080</v>
      </c>
      <c s="36" t="s">
        <v>267</v>
      </c>
      <c s="37">
        <v>3.6</v>
      </c>
      <c s="36">
        <v>0</v>
      </c>
      <c s="36">
        <f>ROUND(G868*H868,6)</f>
      </c>
      <c r="L868" s="38">
        <v>0</v>
      </c>
      <c s="32">
        <f>ROUND(ROUND(L868,2)*ROUND(G868,3),2)</f>
      </c>
      <c s="36" t="s">
        <v>55</v>
      </c>
      <c>
        <f>(M868*21)/100</f>
      </c>
      <c t="s">
        <v>28</v>
      </c>
    </row>
    <row r="869" spans="1:5" ht="12.75">
      <c r="A869" s="35" t="s">
        <v>56</v>
      </c>
      <c r="E869" s="39" t="s">
        <v>2080</v>
      </c>
    </row>
    <row r="870" spans="1:5" ht="12.75">
      <c r="A870" s="35" t="s">
        <v>57</v>
      </c>
      <c r="E870" s="40" t="s">
        <v>5</v>
      </c>
    </row>
    <row r="871" spans="1:5" ht="12.75">
      <c r="A871" t="s">
        <v>59</v>
      </c>
      <c r="E871" s="39" t="s">
        <v>5</v>
      </c>
    </row>
    <row r="872" spans="1:16" ht="12.75">
      <c r="A872" t="s">
        <v>50</v>
      </c>
      <c s="34" t="s">
        <v>2081</v>
      </c>
      <c s="34" t="s">
        <v>2082</v>
      </c>
      <c s="35" t="s">
        <v>5</v>
      </c>
      <c s="6" t="s">
        <v>2083</v>
      </c>
      <c s="36" t="s">
        <v>267</v>
      </c>
      <c s="37">
        <v>17</v>
      </c>
      <c s="36">
        <v>0</v>
      </c>
      <c s="36">
        <f>ROUND(G872*H872,6)</f>
      </c>
      <c r="L872" s="38">
        <v>0</v>
      </c>
      <c s="32">
        <f>ROUND(ROUND(L872,2)*ROUND(G872,3),2)</f>
      </c>
      <c s="36" t="s">
        <v>55</v>
      </c>
      <c>
        <f>(M872*21)/100</f>
      </c>
      <c t="s">
        <v>28</v>
      </c>
    </row>
    <row r="873" spans="1:5" ht="12.75">
      <c r="A873" s="35" t="s">
        <v>56</v>
      </c>
      <c r="E873" s="39" t="s">
        <v>2083</v>
      </c>
    </row>
    <row r="874" spans="1:5" ht="12.75">
      <c r="A874" s="35" t="s">
        <v>57</v>
      </c>
      <c r="E874" s="40" t="s">
        <v>5</v>
      </c>
    </row>
    <row r="875" spans="1:5" ht="12.75">
      <c r="A875" t="s">
        <v>59</v>
      </c>
      <c r="E875" s="39" t="s">
        <v>5</v>
      </c>
    </row>
    <row r="876" spans="1:16" ht="12.75">
      <c r="A876" t="s">
        <v>50</v>
      </c>
      <c s="34" t="s">
        <v>2084</v>
      </c>
      <c s="34" t="s">
        <v>2085</v>
      </c>
      <c s="35" t="s">
        <v>5</v>
      </c>
      <c s="6" t="s">
        <v>2086</v>
      </c>
      <c s="36" t="s">
        <v>267</v>
      </c>
      <c s="37">
        <v>30</v>
      </c>
      <c s="36">
        <v>0</v>
      </c>
      <c s="36">
        <f>ROUND(G876*H876,6)</f>
      </c>
      <c r="L876" s="38">
        <v>0</v>
      </c>
      <c s="32">
        <f>ROUND(ROUND(L876,2)*ROUND(G876,3),2)</f>
      </c>
      <c s="36" t="s">
        <v>55</v>
      </c>
      <c>
        <f>(M876*21)/100</f>
      </c>
      <c t="s">
        <v>28</v>
      </c>
    </row>
    <row r="877" spans="1:5" ht="12.75">
      <c r="A877" s="35" t="s">
        <v>56</v>
      </c>
      <c r="E877" s="39" t="s">
        <v>2086</v>
      </c>
    </row>
    <row r="878" spans="1:5" ht="12.75">
      <c r="A878" s="35" t="s">
        <v>57</v>
      </c>
      <c r="E878" s="40" t="s">
        <v>5</v>
      </c>
    </row>
    <row r="879" spans="1:5" ht="12.75">
      <c r="A879" t="s">
        <v>59</v>
      </c>
      <c r="E879" s="39" t="s">
        <v>5</v>
      </c>
    </row>
    <row r="880" spans="1:16" ht="12.75">
      <c r="A880" t="s">
        <v>50</v>
      </c>
      <c s="34" t="s">
        <v>2087</v>
      </c>
      <c s="34" t="s">
        <v>2088</v>
      </c>
      <c s="35" t="s">
        <v>5</v>
      </c>
      <c s="6" t="s">
        <v>2089</v>
      </c>
      <c s="36" t="s">
        <v>267</v>
      </c>
      <c s="37">
        <v>60</v>
      </c>
      <c s="36">
        <v>0</v>
      </c>
      <c s="36">
        <f>ROUND(G880*H880,6)</f>
      </c>
      <c r="L880" s="38">
        <v>0</v>
      </c>
      <c s="32">
        <f>ROUND(ROUND(L880,2)*ROUND(G880,3),2)</f>
      </c>
      <c s="36" t="s">
        <v>55</v>
      </c>
      <c>
        <f>(M880*21)/100</f>
      </c>
      <c t="s">
        <v>28</v>
      </c>
    </row>
    <row r="881" spans="1:5" ht="12.75">
      <c r="A881" s="35" t="s">
        <v>56</v>
      </c>
      <c r="E881" s="39" t="s">
        <v>2089</v>
      </c>
    </row>
    <row r="882" spans="1:5" ht="12.75">
      <c r="A882" s="35" t="s">
        <v>57</v>
      </c>
      <c r="E882" s="40" t="s">
        <v>5</v>
      </c>
    </row>
    <row r="883" spans="1:5" ht="12.75">
      <c r="A883" t="s">
        <v>59</v>
      </c>
      <c r="E883" s="39" t="s">
        <v>5</v>
      </c>
    </row>
    <row r="884" spans="1:16" ht="25.5">
      <c r="A884" t="s">
        <v>50</v>
      </c>
      <c s="34" t="s">
        <v>2090</v>
      </c>
      <c s="34" t="s">
        <v>2091</v>
      </c>
      <c s="35" t="s">
        <v>5</v>
      </c>
      <c s="6" t="s">
        <v>2092</v>
      </c>
      <c s="36" t="s">
        <v>1327</v>
      </c>
      <c s="37">
        <v>1</v>
      </c>
      <c s="36">
        <v>0</v>
      </c>
      <c s="36">
        <f>ROUND(G884*H884,6)</f>
      </c>
      <c r="L884" s="38">
        <v>0</v>
      </c>
      <c s="32">
        <f>ROUND(ROUND(L884,2)*ROUND(G884,3),2)</f>
      </c>
      <c s="36" t="s">
        <v>55</v>
      </c>
      <c>
        <f>(M884*21)/100</f>
      </c>
      <c t="s">
        <v>28</v>
      </c>
    </row>
    <row r="885" spans="1:5" ht="25.5">
      <c r="A885" s="35" t="s">
        <v>56</v>
      </c>
      <c r="E885" s="39" t="s">
        <v>2092</v>
      </c>
    </row>
    <row r="886" spans="1:5" ht="12.75">
      <c r="A886" s="35" t="s">
        <v>57</v>
      </c>
      <c r="E886" s="40" t="s">
        <v>5</v>
      </c>
    </row>
    <row r="887" spans="1:5" ht="12.75">
      <c r="A887" t="s">
        <v>59</v>
      </c>
      <c r="E887" s="39" t="s">
        <v>5</v>
      </c>
    </row>
    <row r="888" spans="1:16" ht="25.5">
      <c r="A888" t="s">
        <v>50</v>
      </c>
      <c s="34" t="s">
        <v>2093</v>
      </c>
      <c s="34" t="s">
        <v>2094</v>
      </c>
      <c s="35" t="s">
        <v>5</v>
      </c>
      <c s="6" t="s">
        <v>2095</v>
      </c>
      <c s="36" t="s">
        <v>1327</v>
      </c>
      <c s="37">
        <v>10</v>
      </c>
      <c s="36">
        <v>0</v>
      </c>
      <c s="36">
        <f>ROUND(G888*H888,6)</f>
      </c>
      <c r="L888" s="38">
        <v>0</v>
      </c>
      <c s="32">
        <f>ROUND(ROUND(L888,2)*ROUND(G888,3),2)</f>
      </c>
      <c s="36" t="s">
        <v>55</v>
      </c>
      <c>
        <f>(M888*21)/100</f>
      </c>
      <c t="s">
        <v>28</v>
      </c>
    </row>
    <row r="889" spans="1:5" ht="25.5">
      <c r="A889" s="35" t="s">
        <v>56</v>
      </c>
      <c r="E889" s="39" t="s">
        <v>2095</v>
      </c>
    </row>
    <row r="890" spans="1:5" ht="12.75">
      <c r="A890" s="35" t="s">
        <v>57</v>
      </c>
      <c r="E890" s="40" t="s">
        <v>5</v>
      </c>
    </row>
    <row r="891" spans="1:5" ht="12.75">
      <c r="A891" t="s">
        <v>59</v>
      </c>
      <c r="E891" s="39" t="s">
        <v>5</v>
      </c>
    </row>
    <row r="892" spans="1:16" ht="25.5">
      <c r="A892" t="s">
        <v>50</v>
      </c>
      <c s="34" t="s">
        <v>2096</v>
      </c>
      <c s="34" t="s">
        <v>1758</v>
      </c>
      <c s="35" t="s">
        <v>5</v>
      </c>
      <c s="6" t="s">
        <v>1759</v>
      </c>
      <c s="36" t="s">
        <v>66</v>
      </c>
      <c s="37">
        <v>9.858</v>
      </c>
      <c s="36">
        <v>0</v>
      </c>
      <c s="36">
        <f>ROUND(G892*H892,6)</f>
      </c>
      <c r="L892" s="38">
        <v>0</v>
      </c>
      <c s="32">
        <f>ROUND(ROUND(L892,2)*ROUND(G892,3),2)</f>
      </c>
      <c s="36" t="s">
        <v>1471</v>
      </c>
      <c>
        <f>(M892*21)/100</f>
      </c>
      <c t="s">
        <v>28</v>
      </c>
    </row>
    <row r="893" spans="1:5" ht="25.5">
      <c r="A893" s="35" t="s">
        <v>56</v>
      </c>
      <c r="E893" s="39" t="s">
        <v>1759</v>
      </c>
    </row>
    <row r="894" spans="1:5" ht="12.75">
      <c r="A894" s="35" t="s">
        <v>57</v>
      </c>
      <c r="E894" s="40" t="s">
        <v>5</v>
      </c>
    </row>
    <row r="895" spans="1:5" ht="12.75">
      <c r="A895" t="s">
        <v>59</v>
      </c>
      <c r="E895" s="39" t="s">
        <v>5</v>
      </c>
    </row>
    <row r="896" spans="1:16" ht="12.75">
      <c r="A896" t="s">
        <v>50</v>
      </c>
      <c s="34" t="s">
        <v>2097</v>
      </c>
      <c s="34" t="s">
        <v>1761</v>
      </c>
      <c s="35" t="s">
        <v>5</v>
      </c>
      <c s="6" t="s">
        <v>1762</v>
      </c>
      <c s="36" t="s">
        <v>66</v>
      </c>
      <c s="37">
        <v>19.715</v>
      </c>
      <c s="36">
        <v>0</v>
      </c>
      <c s="36">
        <f>ROUND(G896*H896,6)</f>
      </c>
      <c r="L896" s="38">
        <v>0</v>
      </c>
      <c s="32">
        <f>ROUND(ROUND(L896,2)*ROUND(G896,3),2)</f>
      </c>
      <c s="36" t="s">
        <v>1471</v>
      </c>
      <c>
        <f>(M896*21)/100</f>
      </c>
      <c t="s">
        <v>28</v>
      </c>
    </row>
    <row r="897" spans="1:5" ht="12.75">
      <c r="A897" s="35" t="s">
        <v>56</v>
      </c>
      <c r="E897" s="39" t="s">
        <v>1762</v>
      </c>
    </row>
    <row r="898" spans="1:5" ht="12.75">
      <c r="A898" s="35" t="s">
        <v>57</v>
      </c>
      <c r="E898" s="40" t="s">
        <v>5</v>
      </c>
    </row>
    <row r="899" spans="1:5" ht="12.75">
      <c r="A899" t="s">
        <v>59</v>
      </c>
      <c r="E899" s="39" t="s">
        <v>5</v>
      </c>
    </row>
    <row r="900" spans="1:16" ht="12.75">
      <c r="A900" t="s">
        <v>50</v>
      </c>
      <c s="34" t="s">
        <v>2098</v>
      </c>
      <c s="34" t="s">
        <v>1643</v>
      </c>
      <c s="35" t="s">
        <v>5</v>
      </c>
      <c s="6" t="s">
        <v>1644</v>
      </c>
      <c s="36" t="s">
        <v>66</v>
      </c>
      <c s="37">
        <v>9.858</v>
      </c>
      <c s="36">
        <v>0</v>
      </c>
      <c s="36">
        <f>ROUND(G900*H900,6)</f>
      </c>
      <c r="L900" s="38">
        <v>0</v>
      </c>
      <c s="32">
        <f>ROUND(ROUND(L900,2)*ROUND(G900,3),2)</f>
      </c>
      <c s="36" t="s">
        <v>1471</v>
      </c>
      <c>
        <f>(M900*21)/100</f>
      </c>
      <c t="s">
        <v>28</v>
      </c>
    </row>
    <row r="901" spans="1:5" ht="12.75">
      <c r="A901" s="35" t="s">
        <v>56</v>
      </c>
      <c r="E901" s="39" t="s">
        <v>1644</v>
      </c>
    </row>
    <row r="902" spans="1:5" ht="12.75">
      <c r="A902" s="35" t="s">
        <v>57</v>
      </c>
      <c r="E902" s="40" t="s">
        <v>5</v>
      </c>
    </row>
    <row r="903" spans="1:5" ht="12.75">
      <c r="A903" t="s">
        <v>59</v>
      </c>
      <c r="E903" s="39" t="s">
        <v>5</v>
      </c>
    </row>
    <row r="904" spans="1:16" ht="25.5">
      <c r="A904" t="s">
        <v>50</v>
      </c>
      <c s="34" t="s">
        <v>2099</v>
      </c>
      <c s="34" t="s">
        <v>1645</v>
      </c>
      <c s="35" t="s">
        <v>5</v>
      </c>
      <c s="6" t="s">
        <v>1646</v>
      </c>
      <c s="36" t="s">
        <v>66</v>
      </c>
      <c s="37">
        <v>78.861</v>
      </c>
      <c s="36">
        <v>0</v>
      </c>
      <c s="36">
        <f>ROUND(G904*H904,6)</f>
      </c>
      <c r="L904" s="38">
        <v>0</v>
      </c>
      <c s="32">
        <f>ROUND(ROUND(L904,2)*ROUND(G904,3),2)</f>
      </c>
      <c s="36" t="s">
        <v>1471</v>
      </c>
      <c>
        <f>(M904*21)/100</f>
      </c>
      <c t="s">
        <v>28</v>
      </c>
    </row>
    <row r="905" spans="1:5" ht="25.5">
      <c r="A905" s="35" t="s">
        <v>56</v>
      </c>
      <c r="E905" s="39" t="s">
        <v>1646</v>
      </c>
    </row>
    <row r="906" spans="1:5" ht="12.75">
      <c r="A906" s="35" t="s">
        <v>57</v>
      </c>
      <c r="E906" s="40" t="s">
        <v>5</v>
      </c>
    </row>
    <row r="907" spans="1:5" ht="12.75">
      <c r="A907" t="s">
        <v>59</v>
      </c>
      <c r="E907" s="39" t="s">
        <v>5</v>
      </c>
    </row>
    <row r="908" spans="1:16" ht="12.75">
      <c r="A908" t="s">
        <v>50</v>
      </c>
      <c s="34" t="s">
        <v>2100</v>
      </c>
      <c s="34" t="s">
        <v>2101</v>
      </c>
      <c s="35" t="s">
        <v>5</v>
      </c>
      <c s="6" t="s">
        <v>2102</v>
      </c>
      <c s="36" t="s">
        <v>1772</v>
      </c>
      <c s="37">
        <v>23235.796</v>
      </c>
      <c s="36">
        <v>0</v>
      </c>
      <c s="36">
        <f>ROUND(G908*H908,6)</f>
      </c>
      <c r="L908" s="38">
        <v>0</v>
      </c>
      <c s="32">
        <f>ROUND(ROUND(L908,2)*ROUND(G908,3),2)</f>
      </c>
      <c s="36" t="s">
        <v>1471</v>
      </c>
      <c>
        <f>(M908*21)/100</f>
      </c>
      <c t="s">
        <v>28</v>
      </c>
    </row>
    <row r="909" spans="1:5" ht="12.75">
      <c r="A909" s="35" t="s">
        <v>56</v>
      </c>
      <c r="E909" s="39" t="s">
        <v>2102</v>
      </c>
    </row>
    <row r="910" spans="1:5" ht="12.75">
      <c r="A910" s="35" t="s">
        <v>57</v>
      </c>
      <c r="E910" s="40" t="s">
        <v>5</v>
      </c>
    </row>
    <row r="911" spans="1:5" ht="63.75">
      <c r="A911" t="s">
        <v>59</v>
      </c>
      <c r="E911" s="39" t="s">
        <v>1827</v>
      </c>
    </row>
    <row r="912" spans="1:13" ht="12.75">
      <c r="A912" t="s">
        <v>47</v>
      </c>
      <c r="C912" s="31" t="s">
        <v>2103</v>
      </c>
      <c r="E912" s="33" t="s">
        <v>2104</v>
      </c>
      <c r="J912" s="32">
        <f>0</f>
      </c>
      <c s="32">
        <f>0</f>
      </c>
      <c s="32">
        <f>0+L913+L917+L921+L925+L929+L933+L937</f>
      </c>
      <c s="32">
        <f>0+M913+M917+M921+M925+M929+M933+M937</f>
      </c>
    </row>
    <row r="913" spans="1:16" ht="12.75">
      <c r="A913" t="s">
        <v>50</v>
      </c>
      <c s="34" t="s">
        <v>2105</v>
      </c>
      <c s="34" t="s">
        <v>2106</v>
      </c>
      <c s="35" t="s">
        <v>5</v>
      </c>
      <c s="6" t="s">
        <v>2107</v>
      </c>
      <c s="36" t="s">
        <v>267</v>
      </c>
      <c s="37">
        <v>47.9</v>
      </c>
      <c s="36">
        <v>0</v>
      </c>
      <c s="36">
        <f>ROUND(G913*H913,6)</f>
      </c>
      <c r="L913" s="38">
        <v>0</v>
      </c>
      <c s="32">
        <f>ROUND(ROUND(L913,2)*ROUND(G913,3),2)</f>
      </c>
      <c s="36" t="s">
        <v>1471</v>
      </c>
      <c>
        <f>(M913*21)/100</f>
      </c>
      <c t="s">
        <v>28</v>
      </c>
    </row>
    <row r="914" spans="1:5" ht="12.75">
      <c r="A914" s="35" t="s">
        <v>56</v>
      </c>
      <c r="E914" s="39" t="s">
        <v>2107</v>
      </c>
    </row>
    <row r="915" spans="1:5" ht="12.75">
      <c r="A915" s="35" t="s">
        <v>57</v>
      </c>
      <c r="E915" s="40" t="s">
        <v>5</v>
      </c>
    </row>
    <row r="916" spans="1:5" ht="12.75">
      <c r="A916" t="s">
        <v>59</v>
      </c>
      <c r="E916" s="39" t="s">
        <v>5</v>
      </c>
    </row>
    <row r="917" spans="1:16" ht="25.5">
      <c r="A917" t="s">
        <v>50</v>
      </c>
      <c s="34" t="s">
        <v>2108</v>
      </c>
      <c s="34" t="s">
        <v>2109</v>
      </c>
      <c s="35" t="s">
        <v>5</v>
      </c>
      <c s="6" t="s">
        <v>2110</v>
      </c>
      <c s="36" t="s">
        <v>1293</v>
      </c>
      <c s="37">
        <v>552.325</v>
      </c>
      <c s="36">
        <v>0</v>
      </c>
      <c s="36">
        <f>ROUND(G917*H917,6)</f>
      </c>
      <c r="L917" s="38">
        <v>0</v>
      </c>
      <c s="32">
        <f>ROUND(ROUND(L917,2)*ROUND(G917,3),2)</f>
      </c>
      <c s="36" t="s">
        <v>1471</v>
      </c>
      <c>
        <f>(M917*21)/100</f>
      </c>
      <c t="s">
        <v>28</v>
      </c>
    </row>
    <row r="918" spans="1:5" ht="25.5">
      <c r="A918" s="35" t="s">
        <v>56</v>
      </c>
      <c r="E918" s="39" t="s">
        <v>2110</v>
      </c>
    </row>
    <row r="919" spans="1:5" ht="12.75">
      <c r="A919" s="35" t="s">
        <v>57</v>
      </c>
      <c r="E919" s="40" t="s">
        <v>5</v>
      </c>
    </row>
    <row r="920" spans="1:5" ht="12.75">
      <c r="A920" t="s">
        <v>59</v>
      </c>
      <c r="E920" s="39" t="s">
        <v>5</v>
      </c>
    </row>
    <row r="921" spans="1:16" ht="12.75">
      <c r="A921" t="s">
        <v>50</v>
      </c>
      <c s="34" t="s">
        <v>2111</v>
      </c>
      <c s="34" t="s">
        <v>2112</v>
      </c>
      <c s="35" t="s">
        <v>5</v>
      </c>
      <c s="6" t="s">
        <v>2113</v>
      </c>
      <c s="36" t="s">
        <v>1772</v>
      </c>
      <c s="37">
        <v>18399.505</v>
      </c>
      <c s="36">
        <v>0</v>
      </c>
      <c s="36">
        <f>ROUND(G921*H921,6)</f>
      </c>
      <c r="L921" s="38">
        <v>0</v>
      </c>
      <c s="32">
        <f>ROUND(ROUND(L921,2)*ROUND(G921,3),2)</f>
      </c>
      <c s="36" t="s">
        <v>1471</v>
      </c>
      <c>
        <f>(M921*21)/100</f>
      </c>
      <c t="s">
        <v>28</v>
      </c>
    </row>
    <row r="922" spans="1:5" ht="12.75">
      <c r="A922" s="35" t="s">
        <v>56</v>
      </c>
      <c r="E922" s="39" t="s">
        <v>2113</v>
      </c>
    </row>
    <row r="923" spans="1:5" ht="12.75">
      <c r="A923" s="35" t="s">
        <v>57</v>
      </c>
      <c r="E923" s="40" t="s">
        <v>5</v>
      </c>
    </row>
    <row r="924" spans="1:5" ht="63.75">
      <c r="A924" t="s">
        <v>59</v>
      </c>
      <c r="E924" s="39" t="s">
        <v>1827</v>
      </c>
    </row>
    <row r="925" spans="1:16" ht="12.75">
      <c r="A925" t="s">
        <v>50</v>
      </c>
      <c s="34" t="s">
        <v>2114</v>
      </c>
      <c s="34" t="s">
        <v>2115</v>
      </c>
      <c s="35" t="s">
        <v>5</v>
      </c>
      <c s="6" t="s">
        <v>2116</v>
      </c>
      <c s="36" t="s">
        <v>267</v>
      </c>
      <c s="37">
        <v>103</v>
      </c>
      <c s="36">
        <v>0</v>
      </c>
      <c s="36">
        <f>ROUND(G925*H925,6)</f>
      </c>
      <c r="L925" s="38">
        <v>0</v>
      </c>
      <c s="32">
        <f>ROUND(ROUND(L925,2)*ROUND(G925,3),2)</f>
      </c>
      <c s="36" t="s">
        <v>2117</v>
      </c>
      <c>
        <f>(M925*21)/100</f>
      </c>
      <c t="s">
        <v>28</v>
      </c>
    </row>
    <row r="926" spans="1:5" ht="12.75">
      <c r="A926" s="35" t="s">
        <v>56</v>
      </c>
      <c r="E926" s="39" t="s">
        <v>2116</v>
      </c>
    </row>
    <row r="927" spans="1:5" ht="63.75">
      <c r="A927" s="35" t="s">
        <v>57</v>
      </c>
      <c r="E927" s="42" t="s">
        <v>2118</v>
      </c>
    </row>
    <row r="928" spans="1:5" ht="12.75">
      <c r="A928" t="s">
        <v>59</v>
      </c>
      <c r="E928" s="39" t="s">
        <v>5</v>
      </c>
    </row>
    <row r="929" spans="1:16" ht="12.75">
      <c r="A929" t="s">
        <v>50</v>
      </c>
      <c s="34" t="s">
        <v>2119</v>
      </c>
      <c s="34" t="s">
        <v>2120</v>
      </c>
      <c s="35" t="s">
        <v>5</v>
      </c>
      <c s="6" t="s">
        <v>2121</v>
      </c>
      <c s="36" t="s">
        <v>1293</v>
      </c>
      <c s="37">
        <v>865.772</v>
      </c>
      <c s="36">
        <v>0</v>
      </c>
      <c s="36">
        <f>ROUND(G929*H929,6)</f>
      </c>
      <c r="L929" s="38">
        <v>0</v>
      </c>
      <c s="32">
        <f>ROUND(ROUND(L929,2)*ROUND(G929,3),2)</f>
      </c>
      <c s="36" t="s">
        <v>2117</v>
      </c>
      <c>
        <f>(M929*21)/100</f>
      </c>
      <c t="s">
        <v>28</v>
      </c>
    </row>
    <row r="930" spans="1:5" ht="12.75">
      <c r="A930" s="35" t="s">
        <v>56</v>
      </c>
      <c r="E930" s="39" t="s">
        <v>2121</v>
      </c>
    </row>
    <row r="931" spans="1:5" ht="12.75">
      <c r="A931" s="35" t="s">
        <v>57</v>
      </c>
      <c r="E931" s="40" t="s">
        <v>5</v>
      </c>
    </row>
    <row r="932" spans="1:5" ht="12.75">
      <c r="A932" t="s">
        <v>59</v>
      </c>
      <c r="E932" s="39" t="s">
        <v>5</v>
      </c>
    </row>
    <row r="933" spans="1:16" ht="12.75">
      <c r="A933" t="s">
        <v>50</v>
      </c>
      <c s="34" t="s">
        <v>2122</v>
      </c>
      <c s="34" t="s">
        <v>2123</v>
      </c>
      <c s="35" t="s">
        <v>5</v>
      </c>
      <c s="6" t="s">
        <v>2124</v>
      </c>
      <c s="36" t="s">
        <v>267</v>
      </c>
      <c s="37">
        <v>60</v>
      </c>
      <c s="36">
        <v>0</v>
      </c>
      <c s="36">
        <f>ROUND(G933*H933,6)</f>
      </c>
      <c r="L933" s="38">
        <v>0</v>
      </c>
      <c s="32">
        <f>ROUND(ROUND(L933,2)*ROUND(G933,3),2)</f>
      </c>
      <c s="36" t="s">
        <v>2117</v>
      </c>
      <c>
        <f>(M933*21)/100</f>
      </c>
      <c t="s">
        <v>28</v>
      </c>
    </row>
    <row r="934" spans="1:5" ht="12.75">
      <c r="A934" s="35" t="s">
        <v>56</v>
      </c>
      <c r="E934" s="39" t="s">
        <v>2124</v>
      </c>
    </row>
    <row r="935" spans="1:5" ht="63.75">
      <c r="A935" s="35" t="s">
        <v>57</v>
      </c>
      <c r="E935" s="42" t="s">
        <v>2125</v>
      </c>
    </row>
    <row r="936" spans="1:5" ht="12.75">
      <c r="A936" t="s">
        <v>59</v>
      </c>
      <c r="E936" s="39" t="s">
        <v>5</v>
      </c>
    </row>
    <row r="937" spans="1:16" ht="12.75">
      <c r="A937" t="s">
        <v>50</v>
      </c>
      <c s="34" t="s">
        <v>2126</v>
      </c>
      <c s="34" t="s">
        <v>2127</v>
      </c>
      <c s="35" t="s">
        <v>5</v>
      </c>
      <c s="6" t="s">
        <v>2128</v>
      </c>
      <c s="36" t="s">
        <v>267</v>
      </c>
      <c s="37">
        <v>32</v>
      </c>
      <c s="36">
        <v>0</v>
      </c>
      <c s="36">
        <f>ROUND(G937*H937,6)</f>
      </c>
      <c r="L937" s="38">
        <v>0</v>
      </c>
      <c s="32">
        <f>ROUND(ROUND(L937,2)*ROUND(G937,3),2)</f>
      </c>
      <c s="36" t="s">
        <v>2117</v>
      </c>
      <c>
        <f>(M937*21)/100</f>
      </c>
      <c t="s">
        <v>28</v>
      </c>
    </row>
    <row r="938" spans="1:5" ht="12.75">
      <c r="A938" s="35" t="s">
        <v>56</v>
      </c>
      <c r="E938" s="39" t="s">
        <v>2128</v>
      </c>
    </row>
    <row r="939" spans="1:5" ht="63.75">
      <c r="A939" s="35" t="s">
        <v>57</v>
      </c>
      <c r="E939" s="42" t="s">
        <v>2129</v>
      </c>
    </row>
    <row r="940" spans="1:5" ht="12.75">
      <c r="A940" t="s">
        <v>59</v>
      </c>
      <c r="E940" s="39" t="s">
        <v>5</v>
      </c>
    </row>
    <row r="941" spans="1:13" ht="12.75">
      <c r="A941" t="s">
        <v>47</v>
      </c>
      <c r="C941" s="31" t="s">
        <v>2130</v>
      </c>
      <c r="E941" s="33" t="s">
        <v>2131</v>
      </c>
      <c r="J941" s="32">
        <f>0</f>
      </c>
      <c s="32">
        <f>0</f>
      </c>
      <c s="32">
        <f>0+L942+L946+L950+L954+L958+L962+L966+L970+L974+L978+L982+L986+L990+L994+L998+L1002+L1006+L1010+L1014+L1018+L1022+L1026+L1030+L1034+L1038+L1042+L1046+L1050+L1054+L1058+L1062+L1066+L1070+L1074+L1078+L1082+L1086+L1090+L1094+L1098+L1102+L1106+L1110+L1114+L1118+L1122+L1126+L1130+L1134+L1138+L1142+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L1406+L1410+L1414+L1418+L1422+L1426+L1430+L1434+L1438+L1442+L1446+L1450+L1454+L1458+L1462+L1466+L1470+L1474+L1478+L1482+L1486+L1490+L1494+L1498+L1502+L1506+L1510+L1514+L1518+L1522+L1526+L1530+L1534+L1538+L1542+L1546+L1550+L1554+L1558+L1562+L1566+L1570+L1574+L1578+L1582+L1586+L1590+L1594+L1598+L1602+L1606+L1610+L1614+L1618+L1622+L1626+L1630+L1634+L1638+L1642+L1646+L1650+L1654+L1658+L1662+L1666+L1670+L1674+L1678+L1682+L1686+L1690+L1694+L1698+L1702+L1706+L1710+L1714+L1718+L1722+L1726+L1730+L1734+L1738+L1742+L1746+L1750+L1754+L1758+L1762</f>
      </c>
      <c s="32">
        <f>0+M942+M946+M950+M954+M958+M962+M966+M970+M974+M978+M982+M986+M990+M994+M998+M1002+M1006+M1010+M1014+M1018+M1022+M1026+M1030+M1034+M1038+M1042+M1046+M1050+M1054+M1058+M1062+M1066+M1070+M1074+M1078+M1082+M1086+M1090+M1094+M1098+M1102+M1106+M1110+M1114+M1118+M1122+M1126+M1130+M1134+M1138+M1142+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M1406+M1410+M1414+M1418+M1422+M1426+M1430+M1434+M1438+M1442+M1446+M1450+M1454+M1458+M1462+M1466+M1470+M1474+M1478+M1482+M1486+M1490+M1494+M1498+M1502+M1506+M1510+M1514+M1518+M1522+M1526+M1530+M1534+M1538+M1542+M1546+M1550+M1554+M1558+M1562+M1566+M1570+M1574+M1578+M1582+M1586+M1590+M1594+M1598+M1602+M1606+M1610+M1614+M1618+M1622+M1626+M1630+M1634+M1638+M1642+M1646+M1650+M1654+M1658+M1662+M1666+M1670+M1674+M1678+M1682+M1686+M1690+M1694+M1698+M1702+M1706+M1710+M1714+M1718+M1722+M1726+M1730+M1734+M1738+M1742+M1746+M1750+M1754+M1758+M1762</f>
      </c>
    </row>
    <row r="942" spans="1:16" ht="12.75">
      <c r="A942" t="s">
        <v>50</v>
      </c>
      <c s="34" t="s">
        <v>2132</v>
      </c>
      <c s="34" t="s">
        <v>2133</v>
      </c>
      <c s="35" t="s">
        <v>5</v>
      </c>
      <c s="6" t="s">
        <v>2134</v>
      </c>
      <c s="36" t="s">
        <v>1293</v>
      </c>
      <c s="37">
        <v>41.72</v>
      </c>
      <c s="36">
        <v>0</v>
      </c>
      <c s="36">
        <f>ROUND(G942*H942,6)</f>
      </c>
      <c r="L942" s="38">
        <v>0</v>
      </c>
      <c s="32">
        <f>ROUND(ROUND(L942,2)*ROUND(G942,3),2)</f>
      </c>
      <c s="36" t="s">
        <v>1471</v>
      </c>
      <c>
        <f>(M942*21)/100</f>
      </c>
      <c t="s">
        <v>28</v>
      </c>
    </row>
    <row r="943" spans="1:5" ht="12.75">
      <c r="A943" s="35" t="s">
        <v>56</v>
      </c>
      <c r="E943" s="39" t="s">
        <v>2134</v>
      </c>
    </row>
    <row r="944" spans="1:5" ht="12.75">
      <c r="A944" s="35" t="s">
        <v>57</v>
      </c>
      <c r="E944" s="40" t="s">
        <v>5</v>
      </c>
    </row>
    <row r="945" spans="1:5" ht="12.75">
      <c r="A945" t="s">
        <v>59</v>
      </c>
      <c r="E945" s="39" t="s">
        <v>5</v>
      </c>
    </row>
    <row r="946" spans="1:16" ht="25.5">
      <c r="A946" t="s">
        <v>50</v>
      </c>
      <c s="34" t="s">
        <v>2135</v>
      </c>
      <c s="34" t="s">
        <v>2136</v>
      </c>
      <c s="35" t="s">
        <v>5</v>
      </c>
      <c s="6" t="s">
        <v>2137</v>
      </c>
      <c s="36" t="s">
        <v>1293</v>
      </c>
      <c s="37">
        <v>80.36</v>
      </c>
      <c s="36">
        <v>0</v>
      </c>
      <c s="36">
        <f>ROUND(G946*H946,6)</f>
      </c>
      <c r="L946" s="38">
        <v>0</v>
      </c>
      <c s="32">
        <f>ROUND(ROUND(L946,2)*ROUND(G946,3),2)</f>
      </c>
      <c s="36" t="s">
        <v>55</v>
      </c>
      <c>
        <f>(M946*21)/100</f>
      </c>
      <c t="s">
        <v>28</v>
      </c>
    </row>
    <row r="947" spans="1:5" ht="25.5">
      <c r="A947" s="35" t="s">
        <v>56</v>
      </c>
      <c r="E947" s="39" t="s">
        <v>2137</v>
      </c>
    </row>
    <row r="948" spans="1:5" ht="12.75">
      <c r="A948" s="35" t="s">
        <v>57</v>
      </c>
      <c r="E948" s="40" t="s">
        <v>5</v>
      </c>
    </row>
    <row r="949" spans="1:5" ht="12.75">
      <c r="A949" t="s">
        <v>59</v>
      </c>
      <c r="E949" s="39" t="s">
        <v>5</v>
      </c>
    </row>
    <row r="950" spans="1:16" ht="12.75">
      <c r="A950" t="s">
        <v>50</v>
      </c>
      <c s="34" t="s">
        <v>2138</v>
      </c>
      <c s="34" t="s">
        <v>2139</v>
      </c>
      <c s="35" t="s">
        <v>5</v>
      </c>
      <c s="6" t="s">
        <v>2140</v>
      </c>
      <c s="36" t="s">
        <v>1327</v>
      </c>
      <c s="37">
        <v>1</v>
      </c>
      <c s="36">
        <v>0</v>
      </c>
      <c s="36">
        <f>ROUND(G950*H950,6)</f>
      </c>
      <c r="L950" s="38">
        <v>0</v>
      </c>
      <c s="32">
        <f>ROUND(ROUND(L950,2)*ROUND(G950,3),2)</f>
      </c>
      <c s="36" t="s">
        <v>1471</v>
      </c>
      <c>
        <f>(M950*21)/100</f>
      </c>
      <c t="s">
        <v>28</v>
      </c>
    </row>
    <row r="951" spans="1:5" ht="12.75">
      <c r="A951" s="35" t="s">
        <v>56</v>
      </c>
      <c r="E951" s="39" t="s">
        <v>2140</v>
      </c>
    </row>
    <row r="952" spans="1:5" ht="12.75">
      <c r="A952" s="35" t="s">
        <v>57</v>
      </c>
      <c r="E952" s="40" t="s">
        <v>5</v>
      </c>
    </row>
    <row r="953" spans="1:5" ht="12.75">
      <c r="A953" t="s">
        <v>59</v>
      </c>
      <c r="E953" s="39" t="s">
        <v>5</v>
      </c>
    </row>
    <row r="954" spans="1:16" ht="25.5">
      <c r="A954" t="s">
        <v>50</v>
      </c>
      <c s="34" t="s">
        <v>2141</v>
      </c>
      <c s="34" t="s">
        <v>2142</v>
      </c>
      <c s="35" t="s">
        <v>5</v>
      </c>
      <c s="6" t="s">
        <v>2143</v>
      </c>
      <c s="36" t="s">
        <v>1327</v>
      </c>
      <c s="37">
        <v>1</v>
      </c>
      <c s="36">
        <v>0</v>
      </c>
      <c s="36">
        <f>ROUND(G954*H954,6)</f>
      </c>
      <c r="L954" s="38">
        <v>0</v>
      </c>
      <c s="32">
        <f>ROUND(ROUND(L954,2)*ROUND(G954,3),2)</f>
      </c>
      <c s="36" t="s">
        <v>55</v>
      </c>
      <c>
        <f>(M954*21)/100</f>
      </c>
      <c t="s">
        <v>28</v>
      </c>
    </row>
    <row r="955" spans="1:5" ht="25.5">
      <c r="A955" s="35" t="s">
        <v>56</v>
      </c>
      <c r="E955" s="39" t="s">
        <v>2143</v>
      </c>
    </row>
    <row r="956" spans="1:5" ht="12.75">
      <c r="A956" s="35" t="s">
        <v>57</v>
      </c>
      <c r="E956" s="40" t="s">
        <v>5</v>
      </c>
    </row>
    <row r="957" spans="1:5" ht="12.75">
      <c r="A957" t="s">
        <v>59</v>
      </c>
      <c r="E957" s="39" t="s">
        <v>5</v>
      </c>
    </row>
    <row r="958" spans="1:16" ht="25.5">
      <c r="A958" t="s">
        <v>50</v>
      </c>
      <c s="34" t="s">
        <v>2144</v>
      </c>
      <c s="34" t="s">
        <v>2145</v>
      </c>
      <c s="35" t="s">
        <v>5</v>
      </c>
      <c s="6" t="s">
        <v>2146</v>
      </c>
      <c s="36" t="s">
        <v>1327</v>
      </c>
      <c s="37">
        <v>1</v>
      </c>
      <c s="36">
        <v>0</v>
      </c>
      <c s="36">
        <f>ROUND(G958*H958,6)</f>
      </c>
      <c r="L958" s="38">
        <v>0</v>
      </c>
      <c s="32">
        <f>ROUND(ROUND(L958,2)*ROUND(G958,3),2)</f>
      </c>
      <c s="36" t="s">
        <v>55</v>
      </c>
      <c>
        <f>(M958*21)/100</f>
      </c>
      <c t="s">
        <v>28</v>
      </c>
    </row>
    <row r="959" spans="1:5" ht="25.5">
      <c r="A959" s="35" t="s">
        <v>56</v>
      </c>
      <c r="E959" s="39" t="s">
        <v>2146</v>
      </c>
    </row>
    <row r="960" spans="1:5" ht="12.75">
      <c r="A960" s="35" t="s">
        <v>57</v>
      </c>
      <c r="E960" s="40" t="s">
        <v>5</v>
      </c>
    </row>
    <row r="961" spans="1:5" ht="12.75">
      <c r="A961" t="s">
        <v>59</v>
      </c>
      <c r="E961" s="39" t="s">
        <v>5</v>
      </c>
    </row>
    <row r="962" spans="1:16" ht="25.5">
      <c r="A962" t="s">
        <v>50</v>
      </c>
      <c s="34" t="s">
        <v>2147</v>
      </c>
      <c s="34" t="s">
        <v>2148</v>
      </c>
      <c s="35" t="s">
        <v>5</v>
      </c>
      <c s="6" t="s">
        <v>2149</v>
      </c>
      <c s="36" t="s">
        <v>1327</v>
      </c>
      <c s="37">
        <v>1</v>
      </c>
      <c s="36">
        <v>0</v>
      </c>
      <c s="36">
        <f>ROUND(G962*H962,6)</f>
      </c>
      <c r="L962" s="38">
        <v>0</v>
      </c>
      <c s="32">
        <f>ROUND(ROUND(L962,2)*ROUND(G962,3),2)</f>
      </c>
      <c s="36" t="s">
        <v>55</v>
      </c>
      <c>
        <f>(M962*21)/100</f>
      </c>
      <c t="s">
        <v>28</v>
      </c>
    </row>
    <row r="963" spans="1:5" ht="25.5">
      <c r="A963" s="35" t="s">
        <v>56</v>
      </c>
      <c r="E963" s="39" t="s">
        <v>2149</v>
      </c>
    </row>
    <row r="964" spans="1:5" ht="12.75">
      <c r="A964" s="35" t="s">
        <v>57</v>
      </c>
      <c r="E964" s="40" t="s">
        <v>5</v>
      </c>
    </row>
    <row r="965" spans="1:5" ht="12.75">
      <c r="A965" t="s">
        <v>59</v>
      </c>
      <c r="E965" s="39" t="s">
        <v>5</v>
      </c>
    </row>
    <row r="966" spans="1:16" ht="25.5">
      <c r="A966" t="s">
        <v>50</v>
      </c>
      <c s="34" t="s">
        <v>2150</v>
      </c>
      <c s="34" t="s">
        <v>2151</v>
      </c>
      <c s="35" t="s">
        <v>5</v>
      </c>
      <c s="6" t="s">
        <v>2152</v>
      </c>
      <c s="36" t="s">
        <v>1327</v>
      </c>
      <c s="37">
        <v>1</v>
      </c>
      <c s="36">
        <v>0</v>
      </c>
      <c s="36">
        <f>ROUND(G966*H966,6)</f>
      </c>
      <c r="L966" s="38">
        <v>0</v>
      </c>
      <c s="32">
        <f>ROUND(ROUND(L966,2)*ROUND(G966,3),2)</f>
      </c>
      <c s="36" t="s">
        <v>55</v>
      </c>
      <c>
        <f>(M966*21)/100</f>
      </c>
      <c t="s">
        <v>28</v>
      </c>
    </row>
    <row r="967" spans="1:5" ht="25.5">
      <c r="A967" s="35" t="s">
        <v>56</v>
      </c>
      <c r="E967" s="39" t="s">
        <v>2153</v>
      </c>
    </row>
    <row r="968" spans="1:5" ht="12.75">
      <c r="A968" s="35" t="s">
        <v>57</v>
      </c>
      <c r="E968" s="40" t="s">
        <v>5</v>
      </c>
    </row>
    <row r="969" spans="1:5" ht="12.75">
      <c r="A969" t="s">
        <v>59</v>
      </c>
      <c r="E969" s="39" t="s">
        <v>5</v>
      </c>
    </row>
    <row r="970" spans="1:16" ht="25.5">
      <c r="A970" t="s">
        <v>50</v>
      </c>
      <c s="34" t="s">
        <v>2154</v>
      </c>
      <c s="34" t="s">
        <v>2155</v>
      </c>
      <c s="35" t="s">
        <v>5</v>
      </c>
      <c s="6" t="s">
        <v>2156</v>
      </c>
      <c s="36" t="s">
        <v>1327</v>
      </c>
      <c s="37">
        <v>1</v>
      </c>
      <c s="36">
        <v>0</v>
      </c>
      <c s="36">
        <f>ROUND(G970*H970,6)</f>
      </c>
      <c r="L970" s="38">
        <v>0</v>
      </c>
      <c s="32">
        <f>ROUND(ROUND(L970,2)*ROUND(G970,3),2)</f>
      </c>
      <c s="36" t="s">
        <v>55</v>
      </c>
      <c>
        <f>(M970*21)/100</f>
      </c>
      <c t="s">
        <v>28</v>
      </c>
    </row>
    <row r="971" spans="1:5" ht="25.5">
      <c r="A971" s="35" t="s">
        <v>56</v>
      </c>
      <c r="E971" s="39" t="s">
        <v>2156</v>
      </c>
    </row>
    <row r="972" spans="1:5" ht="12.75">
      <c r="A972" s="35" t="s">
        <v>57</v>
      </c>
      <c r="E972" s="40" t="s">
        <v>5</v>
      </c>
    </row>
    <row r="973" spans="1:5" ht="12.75">
      <c r="A973" t="s">
        <v>59</v>
      </c>
      <c r="E973" s="39" t="s">
        <v>5</v>
      </c>
    </row>
    <row r="974" spans="1:16" ht="25.5">
      <c r="A974" t="s">
        <v>50</v>
      </c>
      <c s="34" t="s">
        <v>2157</v>
      </c>
      <c s="34" t="s">
        <v>2158</v>
      </c>
      <c s="35" t="s">
        <v>5</v>
      </c>
      <c s="6" t="s">
        <v>2159</v>
      </c>
      <c s="36" t="s">
        <v>1327</v>
      </c>
      <c s="37">
        <v>1</v>
      </c>
      <c s="36">
        <v>0</v>
      </c>
      <c s="36">
        <f>ROUND(G974*H974,6)</f>
      </c>
      <c r="L974" s="38">
        <v>0</v>
      </c>
      <c s="32">
        <f>ROUND(ROUND(L974,2)*ROUND(G974,3),2)</f>
      </c>
      <c s="36" t="s">
        <v>55</v>
      </c>
      <c>
        <f>(M974*21)/100</f>
      </c>
      <c t="s">
        <v>28</v>
      </c>
    </row>
    <row r="975" spans="1:5" ht="25.5">
      <c r="A975" s="35" t="s">
        <v>56</v>
      </c>
      <c r="E975" s="39" t="s">
        <v>2160</v>
      </c>
    </row>
    <row r="976" spans="1:5" ht="12.75">
      <c r="A976" s="35" t="s">
        <v>57</v>
      </c>
      <c r="E976" s="40" t="s">
        <v>5</v>
      </c>
    </row>
    <row r="977" spans="1:5" ht="12.75">
      <c r="A977" t="s">
        <v>59</v>
      </c>
      <c r="E977" s="39" t="s">
        <v>5</v>
      </c>
    </row>
    <row r="978" spans="1:16" ht="25.5">
      <c r="A978" t="s">
        <v>50</v>
      </c>
      <c s="34" t="s">
        <v>2161</v>
      </c>
      <c s="34" t="s">
        <v>2162</v>
      </c>
      <c s="35" t="s">
        <v>5</v>
      </c>
      <c s="6" t="s">
        <v>2163</v>
      </c>
      <c s="36" t="s">
        <v>1327</v>
      </c>
      <c s="37">
        <v>1</v>
      </c>
      <c s="36">
        <v>0</v>
      </c>
      <c s="36">
        <f>ROUND(G978*H978,6)</f>
      </c>
      <c r="L978" s="38">
        <v>0</v>
      </c>
      <c s="32">
        <f>ROUND(ROUND(L978,2)*ROUND(G978,3),2)</f>
      </c>
      <c s="36" t="s">
        <v>55</v>
      </c>
      <c>
        <f>(M978*21)/100</f>
      </c>
      <c t="s">
        <v>28</v>
      </c>
    </row>
    <row r="979" spans="1:5" ht="25.5">
      <c r="A979" s="35" t="s">
        <v>56</v>
      </c>
      <c r="E979" s="39" t="s">
        <v>2163</v>
      </c>
    </row>
    <row r="980" spans="1:5" ht="12.75">
      <c r="A980" s="35" t="s">
        <v>57</v>
      </c>
      <c r="E980" s="40" t="s">
        <v>5</v>
      </c>
    </row>
    <row r="981" spans="1:5" ht="12.75">
      <c r="A981" t="s">
        <v>59</v>
      </c>
      <c r="E981" s="39" t="s">
        <v>5</v>
      </c>
    </row>
    <row r="982" spans="1:16" ht="25.5">
      <c r="A982" t="s">
        <v>50</v>
      </c>
      <c s="34" t="s">
        <v>2164</v>
      </c>
      <c s="34" t="s">
        <v>2165</v>
      </c>
      <c s="35" t="s">
        <v>5</v>
      </c>
      <c s="6" t="s">
        <v>2166</v>
      </c>
      <c s="36" t="s">
        <v>1327</v>
      </c>
      <c s="37">
        <v>1</v>
      </c>
      <c s="36">
        <v>0</v>
      </c>
      <c s="36">
        <f>ROUND(G982*H982,6)</f>
      </c>
      <c r="L982" s="38">
        <v>0</v>
      </c>
      <c s="32">
        <f>ROUND(ROUND(L982,2)*ROUND(G982,3),2)</f>
      </c>
      <c s="36" t="s">
        <v>55</v>
      </c>
      <c>
        <f>(M982*21)/100</f>
      </c>
      <c t="s">
        <v>28</v>
      </c>
    </row>
    <row r="983" spans="1:5" ht="25.5">
      <c r="A983" s="35" t="s">
        <v>56</v>
      </c>
      <c r="E983" s="39" t="s">
        <v>2166</v>
      </c>
    </row>
    <row r="984" spans="1:5" ht="12.75">
      <c r="A984" s="35" t="s">
        <v>57</v>
      </c>
      <c r="E984" s="40" t="s">
        <v>5</v>
      </c>
    </row>
    <row r="985" spans="1:5" ht="12.75">
      <c r="A985" t="s">
        <v>59</v>
      </c>
      <c r="E985" s="39" t="s">
        <v>5</v>
      </c>
    </row>
    <row r="986" spans="1:16" ht="25.5">
      <c r="A986" t="s">
        <v>50</v>
      </c>
      <c s="34" t="s">
        <v>2167</v>
      </c>
      <c s="34" t="s">
        <v>2168</v>
      </c>
      <c s="35" t="s">
        <v>5</v>
      </c>
      <c s="6" t="s">
        <v>2169</v>
      </c>
      <c s="36" t="s">
        <v>1327</v>
      </c>
      <c s="37">
        <v>1</v>
      </c>
      <c s="36">
        <v>0</v>
      </c>
      <c s="36">
        <f>ROUND(G986*H986,6)</f>
      </c>
      <c r="L986" s="38">
        <v>0</v>
      </c>
      <c s="32">
        <f>ROUND(ROUND(L986,2)*ROUND(G986,3),2)</f>
      </c>
      <c s="36" t="s">
        <v>55</v>
      </c>
      <c>
        <f>(M986*21)/100</f>
      </c>
      <c t="s">
        <v>28</v>
      </c>
    </row>
    <row r="987" spans="1:5" ht="25.5">
      <c r="A987" s="35" t="s">
        <v>56</v>
      </c>
      <c r="E987" s="39" t="s">
        <v>2169</v>
      </c>
    </row>
    <row r="988" spans="1:5" ht="12.75">
      <c r="A988" s="35" t="s">
        <v>57</v>
      </c>
      <c r="E988" s="40" t="s">
        <v>5</v>
      </c>
    </row>
    <row r="989" spans="1:5" ht="12.75">
      <c r="A989" t="s">
        <v>59</v>
      </c>
      <c r="E989" s="39" t="s">
        <v>5</v>
      </c>
    </row>
    <row r="990" spans="1:16" ht="25.5">
      <c r="A990" t="s">
        <v>50</v>
      </c>
      <c s="34" t="s">
        <v>2170</v>
      </c>
      <c s="34" t="s">
        <v>2171</v>
      </c>
      <c s="35" t="s">
        <v>5</v>
      </c>
      <c s="6" t="s">
        <v>2172</v>
      </c>
      <c s="36" t="s">
        <v>1327</v>
      </c>
      <c s="37">
        <v>1</v>
      </c>
      <c s="36">
        <v>0</v>
      </c>
      <c s="36">
        <f>ROUND(G990*H990,6)</f>
      </c>
      <c r="L990" s="38">
        <v>0</v>
      </c>
      <c s="32">
        <f>ROUND(ROUND(L990,2)*ROUND(G990,3),2)</f>
      </c>
      <c s="36" t="s">
        <v>55</v>
      </c>
      <c>
        <f>(M990*21)/100</f>
      </c>
      <c t="s">
        <v>28</v>
      </c>
    </row>
    <row r="991" spans="1:5" ht="25.5">
      <c r="A991" s="35" t="s">
        <v>56</v>
      </c>
      <c r="E991" s="39" t="s">
        <v>2172</v>
      </c>
    </row>
    <row r="992" spans="1:5" ht="12.75">
      <c r="A992" s="35" t="s">
        <v>57</v>
      </c>
      <c r="E992" s="40" t="s">
        <v>5</v>
      </c>
    </row>
    <row r="993" spans="1:5" ht="12.75">
      <c r="A993" t="s">
        <v>59</v>
      </c>
      <c r="E993" s="39" t="s">
        <v>5</v>
      </c>
    </row>
    <row r="994" spans="1:16" ht="25.5">
      <c r="A994" t="s">
        <v>50</v>
      </c>
      <c s="34" t="s">
        <v>2173</v>
      </c>
      <c s="34" t="s">
        <v>2174</v>
      </c>
      <c s="35" t="s">
        <v>5</v>
      </c>
      <c s="6" t="s">
        <v>2175</v>
      </c>
      <c s="36" t="s">
        <v>1327</v>
      </c>
      <c s="37">
        <v>1</v>
      </c>
      <c s="36">
        <v>0</v>
      </c>
      <c s="36">
        <f>ROUND(G994*H994,6)</f>
      </c>
      <c r="L994" s="38">
        <v>0</v>
      </c>
      <c s="32">
        <f>ROUND(ROUND(L994,2)*ROUND(G994,3),2)</f>
      </c>
      <c s="36" t="s">
        <v>55</v>
      </c>
      <c>
        <f>(M994*21)/100</f>
      </c>
      <c t="s">
        <v>28</v>
      </c>
    </row>
    <row r="995" spans="1:5" ht="25.5">
      <c r="A995" s="35" t="s">
        <v>56</v>
      </c>
      <c r="E995" s="39" t="s">
        <v>2175</v>
      </c>
    </row>
    <row r="996" spans="1:5" ht="12.75">
      <c r="A996" s="35" t="s">
        <v>57</v>
      </c>
      <c r="E996" s="40" t="s">
        <v>5</v>
      </c>
    </row>
    <row r="997" spans="1:5" ht="12.75">
      <c r="A997" t="s">
        <v>59</v>
      </c>
      <c r="E997" s="39" t="s">
        <v>5</v>
      </c>
    </row>
    <row r="998" spans="1:16" ht="25.5">
      <c r="A998" t="s">
        <v>50</v>
      </c>
      <c s="34" t="s">
        <v>2176</v>
      </c>
      <c s="34" t="s">
        <v>2177</v>
      </c>
      <c s="35" t="s">
        <v>5</v>
      </c>
      <c s="6" t="s">
        <v>2178</v>
      </c>
      <c s="36" t="s">
        <v>1327</v>
      </c>
      <c s="37">
        <v>1</v>
      </c>
      <c s="36">
        <v>0</v>
      </c>
      <c s="36">
        <f>ROUND(G998*H998,6)</f>
      </c>
      <c r="L998" s="38">
        <v>0</v>
      </c>
      <c s="32">
        <f>ROUND(ROUND(L998,2)*ROUND(G998,3),2)</f>
      </c>
      <c s="36" t="s">
        <v>55</v>
      </c>
      <c>
        <f>(M998*21)/100</f>
      </c>
      <c t="s">
        <v>28</v>
      </c>
    </row>
    <row r="999" spans="1:5" ht="25.5">
      <c r="A999" s="35" t="s">
        <v>56</v>
      </c>
      <c r="E999" s="39" t="s">
        <v>2178</v>
      </c>
    </row>
    <row r="1000" spans="1:5" ht="12.75">
      <c r="A1000" s="35" t="s">
        <v>57</v>
      </c>
      <c r="E1000" s="40" t="s">
        <v>5</v>
      </c>
    </row>
    <row r="1001" spans="1:5" ht="12.75">
      <c r="A1001" t="s">
        <v>59</v>
      </c>
      <c r="E1001" s="39" t="s">
        <v>5</v>
      </c>
    </row>
    <row r="1002" spans="1:16" ht="25.5">
      <c r="A1002" t="s">
        <v>50</v>
      </c>
      <c s="34" t="s">
        <v>2179</v>
      </c>
      <c s="34" t="s">
        <v>2180</v>
      </c>
      <c s="35" t="s">
        <v>5</v>
      </c>
      <c s="6" t="s">
        <v>2181</v>
      </c>
      <c s="36" t="s">
        <v>1327</v>
      </c>
      <c s="37">
        <v>1</v>
      </c>
      <c s="36">
        <v>0</v>
      </c>
      <c s="36">
        <f>ROUND(G1002*H1002,6)</f>
      </c>
      <c r="L1002" s="38">
        <v>0</v>
      </c>
      <c s="32">
        <f>ROUND(ROUND(L1002,2)*ROUND(G1002,3),2)</f>
      </c>
      <c s="36" t="s">
        <v>55</v>
      </c>
      <c>
        <f>(M1002*21)/100</f>
      </c>
      <c t="s">
        <v>28</v>
      </c>
    </row>
    <row r="1003" spans="1:5" ht="25.5">
      <c r="A1003" s="35" t="s">
        <v>56</v>
      </c>
      <c r="E1003" s="39" t="s">
        <v>2181</v>
      </c>
    </row>
    <row r="1004" spans="1:5" ht="12.75">
      <c r="A1004" s="35" t="s">
        <v>57</v>
      </c>
      <c r="E1004" s="40" t="s">
        <v>5</v>
      </c>
    </row>
    <row r="1005" spans="1:5" ht="12.75">
      <c r="A1005" t="s">
        <v>59</v>
      </c>
      <c r="E1005" s="39" t="s">
        <v>5</v>
      </c>
    </row>
    <row r="1006" spans="1:16" ht="25.5">
      <c r="A1006" t="s">
        <v>50</v>
      </c>
      <c s="34" t="s">
        <v>2182</v>
      </c>
      <c s="34" t="s">
        <v>2183</v>
      </c>
      <c s="35" t="s">
        <v>5</v>
      </c>
      <c s="6" t="s">
        <v>2159</v>
      </c>
      <c s="36" t="s">
        <v>1327</v>
      </c>
      <c s="37">
        <v>1</v>
      </c>
      <c s="36">
        <v>0</v>
      </c>
      <c s="36">
        <f>ROUND(G1006*H1006,6)</f>
      </c>
      <c r="L1006" s="38">
        <v>0</v>
      </c>
      <c s="32">
        <f>ROUND(ROUND(L1006,2)*ROUND(G1006,3),2)</f>
      </c>
      <c s="36" t="s">
        <v>55</v>
      </c>
      <c>
        <f>(M1006*21)/100</f>
      </c>
      <c t="s">
        <v>28</v>
      </c>
    </row>
    <row r="1007" spans="1:5" ht="25.5">
      <c r="A1007" s="35" t="s">
        <v>56</v>
      </c>
      <c r="E1007" s="39" t="s">
        <v>2184</v>
      </c>
    </row>
    <row r="1008" spans="1:5" ht="12.75">
      <c r="A1008" s="35" t="s">
        <v>57</v>
      </c>
      <c r="E1008" s="40" t="s">
        <v>5</v>
      </c>
    </row>
    <row r="1009" spans="1:5" ht="12.75">
      <c r="A1009" t="s">
        <v>59</v>
      </c>
      <c r="E1009" s="39" t="s">
        <v>5</v>
      </c>
    </row>
    <row r="1010" spans="1:16" ht="25.5">
      <c r="A1010" t="s">
        <v>50</v>
      </c>
      <c s="34" t="s">
        <v>2185</v>
      </c>
      <c s="34" t="s">
        <v>2186</v>
      </c>
      <c s="35" t="s">
        <v>5</v>
      </c>
      <c s="6" t="s">
        <v>2187</v>
      </c>
      <c s="36" t="s">
        <v>1327</v>
      </c>
      <c s="37">
        <v>1</v>
      </c>
      <c s="36">
        <v>0</v>
      </c>
      <c s="36">
        <f>ROUND(G1010*H1010,6)</f>
      </c>
      <c r="L1010" s="38">
        <v>0</v>
      </c>
      <c s="32">
        <f>ROUND(ROUND(L1010,2)*ROUND(G1010,3),2)</f>
      </c>
      <c s="36" t="s">
        <v>55</v>
      </c>
      <c>
        <f>(M1010*21)/100</f>
      </c>
      <c t="s">
        <v>28</v>
      </c>
    </row>
    <row r="1011" spans="1:5" ht="25.5">
      <c r="A1011" s="35" t="s">
        <v>56</v>
      </c>
      <c r="E1011" s="39" t="s">
        <v>2187</v>
      </c>
    </row>
    <row r="1012" spans="1:5" ht="12.75">
      <c r="A1012" s="35" t="s">
        <v>57</v>
      </c>
      <c r="E1012" s="40" t="s">
        <v>5</v>
      </c>
    </row>
    <row r="1013" spans="1:5" ht="12.75">
      <c r="A1013" t="s">
        <v>59</v>
      </c>
      <c r="E1013" s="39" t="s">
        <v>5</v>
      </c>
    </row>
    <row r="1014" spans="1:16" ht="25.5">
      <c r="A1014" t="s">
        <v>50</v>
      </c>
      <c s="34" t="s">
        <v>2188</v>
      </c>
      <c s="34" t="s">
        <v>2189</v>
      </c>
      <c s="35" t="s">
        <v>5</v>
      </c>
      <c s="6" t="s">
        <v>2190</v>
      </c>
      <c s="36" t="s">
        <v>1327</v>
      </c>
      <c s="37">
        <v>1</v>
      </c>
      <c s="36">
        <v>0</v>
      </c>
      <c s="36">
        <f>ROUND(G1014*H1014,6)</f>
      </c>
      <c r="L1014" s="38">
        <v>0</v>
      </c>
      <c s="32">
        <f>ROUND(ROUND(L1014,2)*ROUND(G1014,3),2)</f>
      </c>
      <c s="36" t="s">
        <v>55</v>
      </c>
      <c>
        <f>(M1014*21)/100</f>
      </c>
      <c t="s">
        <v>28</v>
      </c>
    </row>
    <row r="1015" spans="1:5" ht="25.5">
      <c r="A1015" s="35" t="s">
        <v>56</v>
      </c>
      <c r="E1015" s="39" t="s">
        <v>2191</v>
      </c>
    </row>
    <row r="1016" spans="1:5" ht="12.75">
      <c r="A1016" s="35" t="s">
        <v>57</v>
      </c>
      <c r="E1016" s="40" t="s">
        <v>5</v>
      </c>
    </row>
    <row r="1017" spans="1:5" ht="12.75">
      <c r="A1017" t="s">
        <v>59</v>
      </c>
      <c r="E1017" s="39" t="s">
        <v>5</v>
      </c>
    </row>
    <row r="1018" spans="1:16" ht="25.5">
      <c r="A1018" t="s">
        <v>50</v>
      </c>
      <c s="34" t="s">
        <v>2192</v>
      </c>
      <c s="34" t="s">
        <v>2193</v>
      </c>
      <c s="35" t="s">
        <v>5</v>
      </c>
      <c s="6" t="s">
        <v>2194</v>
      </c>
      <c s="36" t="s">
        <v>1327</v>
      </c>
      <c s="37">
        <v>1</v>
      </c>
      <c s="36">
        <v>0</v>
      </c>
      <c s="36">
        <f>ROUND(G1018*H1018,6)</f>
      </c>
      <c r="L1018" s="38">
        <v>0</v>
      </c>
      <c s="32">
        <f>ROUND(ROUND(L1018,2)*ROUND(G1018,3),2)</f>
      </c>
      <c s="36" t="s">
        <v>55</v>
      </c>
      <c>
        <f>(M1018*21)/100</f>
      </c>
      <c t="s">
        <v>28</v>
      </c>
    </row>
    <row r="1019" spans="1:5" ht="25.5">
      <c r="A1019" s="35" t="s">
        <v>56</v>
      </c>
      <c r="E1019" s="39" t="s">
        <v>2194</v>
      </c>
    </row>
    <row r="1020" spans="1:5" ht="12.75">
      <c r="A1020" s="35" t="s">
        <v>57</v>
      </c>
      <c r="E1020" s="40" t="s">
        <v>5</v>
      </c>
    </row>
    <row r="1021" spans="1:5" ht="12.75">
      <c r="A1021" t="s">
        <v>59</v>
      </c>
      <c r="E1021" s="39" t="s">
        <v>5</v>
      </c>
    </row>
    <row r="1022" spans="1:16" ht="25.5">
      <c r="A1022" t="s">
        <v>50</v>
      </c>
      <c s="34" t="s">
        <v>2195</v>
      </c>
      <c s="34" t="s">
        <v>2196</v>
      </c>
      <c s="35" t="s">
        <v>5</v>
      </c>
      <c s="6" t="s">
        <v>2197</v>
      </c>
      <c s="36" t="s">
        <v>1327</v>
      </c>
      <c s="37">
        <v>1</v>
      </c>
      <c s="36">
        <v>0</v>
      </c>
      <c s="36">
        <f>ROUND(G1022*H1022,6)</f>
      </c>
      <c r="L1022" s="38">
        <v>0</v>
      </c>
      <c s="32">
        <f>ROUND(ROUND(L1022,2)*ROUND(G1022,3),2)</f>
      </c>
      <c s="36" t="s">
        <v>55</v>
      </c>
      <c>
        <f>(M1022*21)/100</f>
      </c>
      <c t="s">
        <v>28</v>
      </c>
    </row>
    <row r="1023" spans="1:5" ht="25.5">
      <c r="A1023" s="35" t="s">
        <v>56</v>
      </c>
      <c r="E1023" s="39" t="s">
        <v>2197</v>
      </c>
    </row>
    <row r="1024" spans="1:5" ht="12.75">
      <c r="A1024" s="35" t="s">
        <v>57</v>
      </c>
      <c r="E1024" s="40" t="s">
        <v>5</v>
      </c>
    </row>
    <row r="1025" spans="1:5" ht="12.75">
      <c r="A1025" t="s">
        <v>59</v>
      </c>
      <c r="E1025" s="39" t="s">
        <v>5</v>
      </c>
    </row>
    <row r="1026" spans="1:16" ht="25.5">
      <c r="A1026" t="s">
        <v>50</v>
      </c>
      <c s="34" t="s">
        <v>2198</v>
      </c>
      <c s="34" t="s">
        <v>2199</v>
      </c>
      <c s="35" t="s">
        <v>5</v>
      </c>
      <c s="6" t="s">
        <v>2200</v>
      </c>
      <c s="36" t="s">
        <v>1327</v>
      </c>
      <c s="37">
        <v>1</v>
      </c>
      <c s="36">
        <v>0</v>
      </c>
      <c s="36">
        <f>ROUND(G1026*H1026,6)</f>
      </c>
      <c r="L1026" s="38">
        <v>0</v>
      </c>
      <c s="32">
        <f>ROUND(ROUND(L1026,2)*ROUND(G1026,3),2)</f>
      </c>
      <c s="36" t="s">
        <v>55</v>
      </c>
      <c>
        <f>(M1026*21)/100</f>
      </c>
      <c t="s">
        <v>28</v>
      </c>
    </row>
    <row r="1027" spans="1:5" ht="25.5">
      <c r="A1027" s="35" t="s">
        <v>56</v>
      </c>
      <c r="E1027" s="39" t="s">
        <v>2200</v>
      </c>
    </row>
    <row r="1028" spans="1:5" ht="12.75">
      <c r="A1028" s="35" t="s">
        <v>57</v>
      </c>
      <c r="E1028" s="40" t="s">
        <v>5</v>
      </c>
    </row>
    <row r="1029" spans="1:5" ht="12.75">
      <c r="A1029" t="s">
        <v>59</v>
      </c>
      <c r="E1029" s="39" t="s">
        <v>5</v>
      </c>
    </row>
    <row r="1030" spans="1:16" ht="25.5">
      <c r="A1030" t="s">
        <v>50</v>
      </c>
      <c s="34" t="s">
        <v>2201</v>
      </c>
      <c s="34" t="s">
        <v>2202</v>
      </c>
      <c s="35" t="s">
        <v>5</v>
      </c>
      <c s="6" t="s">
        <v>2190</v>
      </c>
      <c s="36" t="s">
        <v>1327</v>
      </c>
      <c s="37">
        <v>1</v>
      </c>
      <c s="36">
        <v>0</v>
      </c>
      <c s="36">
        <f>ROUND(G1030*H1030,6)</f>
      </c>
      <c r="L1030" s="38">
        <v>0</v>
      </c>
      <c s="32">
        <f>ROUND(ROUND(L1030,2)*ROUND(G1030,3),2)</f>
      </c>
      <c s="36" t="s">
        <v>55</v>
      </c>
      <c>
        <f>(M1030*21)/100</f>
      </c>
      <c t="s">
        <v>28</v>
      </c>
    </row>
    <row r="1031" spans="1:5" ht="25.5">
      <c r="A1031" s="35" t="s">
        <v>56</v>
      </c>
      <c r="E1031" s="39" t="s">
        <v>2203</v>
      </c>
    </row>
    <row r="1032" spans="1:5" ht="12.75">
      <c r="A1032" s="35" t="s">
        <v>57</v>
      </c>
      <c r="E1032" s="40" t="s">
        <v>5</v>
      </c>
    </row>
    <row r="1033" spans="1:5" ht="12.75">
      <c r="A1033" t="s">
        <v>59</v>
      </c>
      <c r="E1033" s="39" t="s">
        <v>5</v>
      </c>
    </row>
    <row r="1034" spans="1:16" ht="25.5">
      <c r="A1034" t="s">
        <v>50</v>
      </c>
      <c s="34" t="s">
        <v>2204</v>
      </c>
      <c s="34" t="s">
        <v>2205</v>
      </c>
      <c s="35" t="s">
        <v>5</v>
      </c>
      <c s="6" t="s">
        <v>2206</v>
      </c>
      <c s="36" t="s">
        <v>1327</v>
      </c>
      <c s="37">
        <v>1</v>
      </c>
      <c s="36">
        <v>0</v>
      </c>
      <c s="36">
        <f>ROUND(G1034*H1034,6)</f>
      </c>
      <c r="L1034" s="38">
        <v>0</v>
      </c>
      <c s="32">
        <f>ROUND(ROUND(L1034,2)*ROUND(G1034,3),2)</f>
      </c>
      <c s="36" t="s">
        <v>55</v>
      </c>
      <c>
        <f>(M1034*21)/100</f>
      </c>
      <c t="s">
        <v>28</v>
      </c>
    </row>
    <row r="1035" spans="1:5" ht="25.5">
      <c r="A1035" s="35" t="s">
        <v>56</v>
      </c>
      <c r="E1035" s="39" t="s">
        <v>2206</v>
      </c>
    </row>
    <row r="1036" spans="1:5" ht="12.75">
      <c r="A1036" s="35" t="s">
        <v>57</v>
      </c>
      <c r="E1036" s="40" t="s">
        <v>5</v>
      </c>
    </row>
    <row r="1037" spans="1:5" ht="12.75">
      <c r="A1037" t="s">
        <v>59</v>
      </c>
      <c r="E1037" s="39" t="s">
        <v>5</v>
      </c>
    </row>
    <row r="1038" spans="1:16" ht="25.5">
      <c r="A1038" t="s">
        <v>50</v>
      </c>
      <c s="34" t="s">
        <v>2207</v>
      </c>
      <c s="34" t="s">
        <v>2208</v>
      </c>
      <c s="35" t="s">
        <v>5</v>
      </c>
      <c s="6" t="s">
        <v>2209</v>
      </c>
      <c s="36" t="s">
        <v>1327</v>
      </c>
      <c s="37">
        <v>1</v>
      </c>
      <c s="36">
        <v>0</v>
      </c>
      <c s="36">
        <f>ROUND(G1038*H1038,6)</f>
      </c>
      <c r="L1038" s="38">
        <v>0</v>
      </c>
      <c s="32">
        <f>ROUND(ROUND(L1038,2)*ROUND(G1038,3),2)</f>
      </c>
      <c s="36" t="s">
        <v>55</v>
      </c>
      <c>
        <f>(M1038*21)/100</f>
      </c>
      <c t="s">
        <v>28</v>
      </c>
    </row>
    <row r="1039" spans="1:5" ht="25.5">
      <c r="A1039" s="35" t="s">
        <v>56</v>
      </c>
      <c r="E1039" s="39" t="s">
        <v>2209</v>
      </c>
    </row>
    <row r="1040" spans="1:5" ht="12.75">
      <c r="A1040" s="35" t="s">
        <v>57</v>
      </c>
      <c r="E1040" s="40" t="s">
        <v>5</v>
      </c>
    </row>
    <row r="1041" spans="1:5" ht="12.75">
      <c r="A1041" t="s">
        <v>59</v>
      </c>
      <c r="E1041" s="39" t="s">
        <v>5</v>
      </c>
    </row>
    <row r="1042" spans="1:16" ht="25.5">
      <c r="A1042" t="s">
        <v>50</v>
      </c>
      <c s="34" t="s">
        <v>2210</v>
      </c>
      <c s="34" t="s">
        <v>2211</v>
      </c>
      <c s="35" t="s">
        <v>5</v>
      </c>
      <c s="6" t="s">
        <v>2212</v>
      </c>
      <c s="36" t="s">
        <v>1327</v>
      </c>
      <c s="37">
        <v>1</v>
      </c>
      <c s="36">
        <v>0</v>
      </c>
      <c s="36">
        <f>ROUND(G1042*H1042,6)</f>
      </c>
      <c r="L1042" s="38">
        <v>0</v>
      </c>
      <c s="32">
        <f>ROUND(ROUND(L1042,2)*ROUND(G1042,3),2)</f>
      </c>
      <c s="36" t="s">
        <v>55</v>
      </c>
      <c>
        <f>(M1042*21)/100</f>
      </c>
      <c t="s">
        <v>28</v>
      </c>
    </row>
    <row r="1043" spans="1:5" ht="25.5">
      <c r="A1043" s="35" t="s">
        <v>56</v>
      </c>
      <c r="E1043" s="39" t="s">
        <v>2212</v>
      </c>
    </row>
    <row r="1044" spans="1:5" ht="12.75">
      <c r="A1044" s="35" t="s">
        <v>57</v>
      </c>
      <c r="E1044" s="40" t="s">
        <v>5</v>
      </c>
    </row>
    <row r="1045" spans="1:5" ht="12.75">
      <c r="A1045" t="s">
        <v>59</v>
      </c>
      <c r="E1045" s="39" t="s">
        <v>5</v>
      </c>
    </row>
    <row r="1046" spans="1:16" ht="25.5">
      <c r="A1046" t="s">
        <v>50</v>
      </c>
      <c s="34" t="s">
        <v>2213</v>
      </c>
      <c s="34" t="s">
        <v>2214</v>
      </c>
      <c s="35" t="s">
        <v>5</v>
      </c>
      <c s="6" t="s">
        <v>2215</v>
      </c>
      <c s="36" t="s">
        <v>1327</v>
      </c>
      <c s="37">
        <v>1</v>
      </c>
      <c s="36">
        <v>0</v>
      </c>
      <c s="36">
        <f>ROUND(G1046*H1046,6)</f>
      </c>
      <c r="L1046" s="38">
        <v>0</v>
      </c>
      <c s="32">
        <f>ROUND(ROUND(L1046,2)*ROUND(G1046,3),2)</f>
      </c>
      <c s="36" t="s">
        <v>55</v>
      </c>
      <c>
        <f>(M1046*21)/100</f>
      </c>
      <c t="s">
        <v>28</v>
      </c>
    </row>
    <row r="1047" spans="1:5" ht="25.5">
      <c r="A1047" s="35" t="s">
        <v>56</v>
      </c>
      <c r="E1047" s="39" t="s">
        <v>2215</v>
      </c>
    </row>
    <row r="1048" spans="1:5" ht="12.75">
      <c r="A1048" s="35" t="s">
        <v>57</v>
      </c>
      <c r="E1048" s="40" t="s">
        <v>5</v>
      </c>
    </row>
    <row r="1049" spans="1:5" ht="12.75">
      <c r="A1049" t="s">
        <v>59</v>
      </c>
      <c r="E1049" s="39" t="s">
        <v>5</v>
      </c>
    </row>
    <row r="1050" spans="1:16" ht="25.5">
      <c r="A1050" t="s">
        <v>50</v>
      </c>
      <c s="34" t="s">
        <v>2216</v>
      </c>
      <c s="34" t="s">
        <v>2217</v>
      </c>
      <c s="35" t="s">
        <v>5</v>
      </c>
      <c s="6" t="s">
        <v>2218</v>
      </c>
      <c s="36" t="s">
        <v>1327</v>
      </c>
      <c s="37">
        <v>1</v>
      </c>
      <c s="36">
        <v>0</v>
      </c>
      <c s="36">
        <f>ROUND(G1050*H1050,6)</f>
      </c>
      <c r="L1050" s="38">
        <v>0</v>
      </c>
      <c s="32">
        <f>ROUND(ROUND(L1050,2)*ROUND(G1050,3),2)</f>
      </c>
      <c s="36" t="s">
        <v>55</v>
      </c>
      <c>
        <f>(M1050*21)/100</f>
      </c>
      <c t="s">
        <v>28</v>
      </c>
    </row>
    <row r="1051" spans="1:5" ht="25.5">
      <c r="A1051" s="35" t="s">
        <v>56</v>
      </c>
      <c r="E1051" s="39" t="s">
        <v>2218</v>
      </c>
    </row>
    <row r="1052" spans="1:5" ht="12.75">
      <c r="A1052" s="35" t="s">
        <v>57</v>
      </c>
      <c r="E1052" s="40" t="s">
        <v>5</v>
      </c>
    </row>
    <row r="1053" spans="1:5" ht="12.75">
      <c r="A1053" t="s">
        <v>59</v>
      </c>
      <c r="E1053" s="39" t="s">
        <v>5</v>
      </c>
    </row>
    <row r="1054" spans="1:16" ht="25.5">
      <c r="A1054" t="s">
        <v>50</v>
      </c>
      <c s="34" t="s">
        <v>2219</v>
      </c>
      <c s="34" t="s">
        <v>2220</v>
      </c>
      <c s="35" t="s">
        <v>5</v>
      </c>
      <c s="6" t="s">
        <v>2221</v>
      </c>
      <c s="36" t="s">
        <v>1327</v>
      </c>
      <c s="37">
        <v>1</v>
      </c>
      <c s="36">
        <v>0</v>
      </c>
      <c s="36">
        <f>ROUND(G1054*H1054,6)</f>
      </c>
      <c r="L1054" s="38">
        <v>0</v>
      </c>
      <c s="32">
        <f>ROUND(ROUND(L1054,2)*ROUND(G1054,3),2)</f>
      </c>
      <c s="36" t="s">
        <v>55</v>
      </c>
      <c>
        <f>(M1054*21)/100</f>
      </c>
      <c t="s">
        <v>28</v>
      </c>
    </row>
    <row r="1055" spans="1:5" ht="25.5">
      <c r="A1055" s="35" t="s">
        <v>56</v>
      </c>
      <c r="E1055" s="39" t="s">
        <v>2221</v>
      </c>
    </row>
    <row r="1056" spans="1:5" ht="12.75">
      <c r="A1056" s="35" t="s">
        <v>57</v>
      </c>
      <c r="E1056" s="40" t="s">
        <v>5</v>
      </c>
    </row>
    <row r="1057" spans="1:5" ht="12.75">
      <c r="A1057" t="s">
        <v>59</v>
      </c>
      <c r="E1057" s="39" t="s">
        <v>5</v>
      </c>
    </row>
    <row r="1058" spans="1:16" ht="25.5">
      <c r="A1058" t="s">
        <v>50</v>
      </c>
      <c s="34" t="s">
        <v>2222</v>
      </c>
      <c s="34" t="s">
        <v>2223</v>
      </c>
      <c s="35" t="s">
        <v>5</v>
      </c>
      <c s="6" t="s">
        <v>2224</v>
      </c>
      <c s="36" t="s">
        <v>1327</v>
      </c>
      <c s="37">
        <v>1</v>
      </c>
      <c s="36">
        <v>0</v>
      </c>
      <c s="36">
        <f>ROUND(G1058*H1058,6)</f>
      </c>
      <c r="L1058" s="38">
        <v>0</v>
      </c>
      <c s="32">
        <f>ROUND(ROUND(L1058,2)*ROUND(G1058,3),2)</f>
      </c>
      <c s="36" t="s">
        <v>55</v>
      </c>
      <c>
        <f>(M1058*21)/100</f>
      </c>
      <c t="s">
        <v>28</v>
      </c>
    </row>
    <row r="1059" spans="1:5" ht="25.5">
      <c r="A1059" s="35" t="s">
        <v>56</v>
      </c>
      <c r="E1059" s="39" t="s">
        <v>2224</v>
      </c>
    </row>
    <row r="1060" spans="1:5" ht="12.75">
      <c r="A1060" s="35" t="s">
        <v>57</v>
      </c>
      <c r="E1060" s="40" t="s">
        <v>5</v>
      </c>
    </row>
    <row r="1061" spans="1:5" ht="12.75">
      <c r="A1061" t="s">
        <v>59</v>
      </c>
      <c r="E1061" s="39" t="s">
        <v>5</v>
      </c>
    </row>
    <row r="1062" spans="1:16" ht="25.5">
      <c r="A1062" t="s">
        <v>50</v>
      </c>
      <c s="34" t="s">
        <v>2225</v>
      </c>
      <c s="34" t="s">
        <v>2226</v>
      </c>
      <c s="35" t="s">
        <v>5</v>
      </c>
      <c s="6" t="s">
        <v>2227</v>
      </c>
      <c s="36" t="s">
        <v>1327</v>
      </c>
      <c s="37">
        <v>1</v>
      </c>
      <c s="36">
        <v>0</v>
      </c>
      <c s="36">
        <f>ROUND(G1062*H1062,6)</f>
      </c>
      <c r="L1062" s="38">
        <v>0</v>
      </c>
      <c s="32">
        <f>ROUND(ROUND(L1062,2)*ROUND(G1062,3),2)</f>
      </c>
      <c s="36" t="s">
        <v>55</v>
      </c>
      <c>
        <f>(M1062*21)/100</f>
      </c>
      <c t="s">
        <v>28</v>
      </c>
    </row>
    <row r="1063" spans="1:5" ht="25.5">
      <c r="A1063" s="35" t="s">
        <v>56</v>
      </c>
      <c r="E1063" s="39" t="s">
        <v>2227</v>
      </c>
    </row>
    <row r="1064" spans="1:5" ht="12.75">
      <c r="A1064" s="35" t="s">
        <v>57</v>
      </c>
      <c r="E1064" s="40" t="s">
        <v>5</v>
      </c>
    </row>
    <row r="1065" spans="1:5" ht="12.75">
      <c r="A1065" t="s">
        <v>59</v>
      </c>
      <c r="E1065" s="39" t="s">
        <v>5</v>
      </c>
    </row>
    <row r="1066" spans="1:16" ht="25.5">
      <c r="A1066" t="s">
        <v>50</v>
      </c>
      <c s="34" t="s">
        <v>2228</v>
      </c>
      <c s="34" t="s">
        <v>2229</v>
      </c>
      <c s="35" t="s">
        <v>5</v>
      </c>
      <c s="6" t="s">
        <v>2230</v>
      </c>
      <c s="36" t="s">
        <v>1327</v>
      </c>
      <c s="37">
        <v>1</v>
      </c>
      <c s="36">
        <v>0</v>
      </c>
      <c s="36">
        <f>ROUND(G1066*H1066,6)</f>
      </c>
      <c r="L1066" s="38">
        <v>0</v>
      </c>
      <c s="32">
        <f>ROUND(ROUND(L1066,2)*ROUND(G1066,3),2)</f>
      </c>
      <c s="36" t="s">
        <v>55</v>
      </c>
      <c>
        <f>(M1066*21)/100</f>
      </c>
      <c t="s">
        <v>28</v>
      </c>
    </row>
    <row r="1067" spans="1:5" ht="25.5">
      <c r="A1067" s="35" t="s">
        <v>56</v>
      </c>
      <c r="E1067" s="39" t="s">
        <v>2230</v>
      </c>
    </row>
    <row r="1068" spans="1:5" ht="12.75">
      <c r="A1068" s="35" t="s">
        <v>57</v>
      </c>
      <c r="E1068" s="40" t="s">
        <v>5</v>
      </c>
    </row>
    <row r="1069" spans="1:5" ht="12.75">
      <c r="A1069" t="s">
        <v>59</v>
      </c>
      <c r="E1069" s="39" t="s">
        <v>5</v>
      </c>
    </row>
    <row r="1070" spans="1:16" ht="38.25">
      <c r="A1070" t="s">
        <v>50</v>
      </c>
      <c s="34" t="s">
        <v>2231</v>
      </c>
      <c s="34" t="s">
        <v>2232</v>
      </c>
      <c s="35" t="s">
        <v>5</v>
      </c>
      <c s="6" t="s">
        <v>2233</v>
      </c>
      <c s="36" t="s">
        <v>1327</v>
      </c>
      <c s="37">
        <v>1</v>
      </c>
      <c s="36">
        <v>0</v>
      </c>
      <c s="36">
        <f>ROUND(G1070*H1070,6)</f>
      </c>
      <c r="L1070" s="38">
        <v>0</v>
      </c>
      <c s="32">
        <f>ROUND(ROUND(L1070,2)*ROUND(G1070,3),2)</f>
      </c>
      <c s="36" t="s">
        <v>55</v>
      </c>
      <c>
        <f>(M1070*21)/100</f>
      </c>
      <c t="s">
        <v>28</v>
      </c>
    </row>
    <row r="1071" spans="1:5" ht="38.25">
      <c r="A1071" s="35" t="s">
        <v>56</v>
      </c>
      <c r="E1071" s="39" t="s">
        <v>2233</v>
      </c>
    </row>
    <row r="1072" spans="1:5" ht="12.75">
      <c r="A1072" s="35" t="s">
        <v>57</v>
      </c>
      <c r="E1072" s="40" t="s">
        <v>5</v>
      </c>
    </row>
    <row r="1073" spans="1:5" ht="12.75">
      <c r="A1073" t="s">
        <v>59</v>
      </c>
      <c r="E1073" s="39" t="s">
        <v>5</v>
      </c>
    </row>
    <row r="1074" spans="1:16" ht="25.5">
      <c r="A1074" t="s">
        <v>50</v>
      </c>
      <c s="34" t="s">
        <v>2234</v>
      </c>
      <c s="34" t="s">
        <v>2235</v>
      </c>
      <c s="35" t="s">
        <v>5</v>
      </c>
      <c s="6" t="s">
        <v>2236</v>
      </c>
      <c s="36" t="s">
        <v>1327</v>
      </c>
      <c s="37">
        <v>1</v>
      </c>
      <c s="36">
        <v>0</v>
      </c>
      <c s="36">
        <f>ROUND(G1074*H1074,6)</f>
      </c>
      <c r="L1074" s="38">
        <v>0</v>
      </c>
      <c s="32">
        <f>ROUND(ROUND(L1074,2)*ROUND(G1074,3),2)</f>
      </c>
      <c s="36" t="s">
        <v>55</v>
      </c>
      <c>
        <f>(M1074*21)/100</f>
      </c>
      <c t="s">
        <v>28</v>
      </c>
    </row>
    <row r="1075" spans="1:5" ht="25.5">
      <c r="A1075" s="35" t="s">
        <v>56</v>
      </c>
      <c r="E1075" s="39" t="s">
        <v>2236</v>
      </c>
    </row>
    <row r="1076" spans="1:5" ht="12.75">
      <c r="A1076" s="35" t="s">
        <v>57</v>
      </c>
      <c r="E1076" s="40" t="s">
        <v>5</v>
      </c>
    </row>
    <row r="1077" spans="1:5" ht="12.75">
      <c r="A1077" t="s">
        <v>59</v>
      </c>
      <c r="E1077" s="39" t="s">
        <v>5</v>
      </c>
    </row>
    <row r="1078" spans="1:16" ht="25.5">
      <c r="A1078" t="s">
        <v>50</v>
      </c>
      <c s="34" t="s">
        <v>2237</v>
      </c>
      <c s="34" t="s">
        <v>2238</v>
      </c>
      <c s="35" t="s">
        <v>5</v>
      </c>
      <c s="6" t="s">
        <v>2239</v>
      </c>
      <c s="36" t="s">
        <v>1327</v>
      </c>
      <c s="37">
        <v>1</v>
      </c>
      <c s="36">
        <v>0</v>
      </c>
      <c s="36">
        <f>ROUND(G1078*H1078,6)</f>
      </c>
      <c r="L1078" s="38">
        <v>0</v>
      </c>
      <c s="32">
        <f>ROUND(ROUND(L1078,2)*ROUND(G1078,3),2)</f>
      </c>
      <c s="36" t="s">
        <v>55</v>
      </c>
      <c>
        <f>(M1078*21)/100</f>
      </c>
      <c t="s">
        <v>28</v>
      </c>
    </row>
    <row r="1079" spans="1:5" ht="25.5">
      <c r="A1079" s="35" t="s">
        <v>56</v>
      </c>
      <c r="E1079" s="39" t="s">
        <v>2239</v>
      </c>
    </row>
    <row r="1080" spans="1:5" ht="12.75">
      <c r="A1080" s="35" t="s">
        <v>57</v>
      </c>
      <c r="E1080" s="40" t="s">
        <v>5</v>
      </c>
    </row>
    <row r="1081" spans="1:5" ht="12.75">
      <c r="A1081" t="s">
        <v>59</v>
      </c>
      <c r="E1081" s="39" t="s">
        <v>5</v>
      </c>
    </row>
    <row r="1082" spans="1:16" ht="25.5">
      <c r="A1082" t="s">
        <v>50</v>
      </c>
      <c s="34" t="s">
        <v>2240</v>
      </c>
      <c s="34" t="s">
        <v>2241</v>
      </c>
      <c s="35" t="s">
        <v>5</v>
      </c>
      <c s="6" t="s">
        <v>2242</v>
      </c>
      <c s="36" t="s">
        <v>1327</v>
      </c>
      <c s="37">
        <v>1</v>
      </c>
      <c s="36">
        <v>0</v>
      </c>
      <c s="36">
        <f>ROUND(G1082*H1082,6)</f>
      </c>
      <c r="L1082" s="38">
        <v>0</v>
      </c>
      <c s="32">
        <f>ROUND(ROUND(L1082,2)*ROUND(G1082,3),2)</f>
      </c>
      <c s="36" t="s">
        <v>55</v>
      </c>
      <c>
        <f>(M1082*21)/100</f>
      </c>
      <c t="s">
        <v>28</v>
      </c>
    </row>
    <row r="1083" spans="1:5" ht="25.5">
      <c r="A1083" s="35" t="s">
        <v>56</v>
      </c>
      <c r="E1083" s="39" t="s">
        <v>2242</v>
      </c>
    </row>
    <row r="1084" spans="1:5" ht="12.75">
      <c r="A1084" s="35" t="s">
        <v>57</v>
      </c>
      <c r="E1084" s="40" t="s">
        <v>5</v>
      </c>
    </row>
    <row r="1085" spans="1:5" ht="12.75">
      <c r="A1085" t="s">
        <v>59</v>
      </c>
      <c r="E1085" s="39" t="s">
        <v>5</v>
      </c>
    </row>
    <row r="1086" spans="1:16" ht="25.5">
      <c r="A1086" t="s">
        <v>50</v>
      </c>
      <c s="34" t="s">
        <v>2243</v>
      </c>
      <c s="34" t="s">
        <v>2244</v>
      </c>
      <c s="35" t="s">
        <v>5</v>
      </c>
      <c s="6" t="s">
        <v>2245</v>
      </c>
      <c s="36" t="s">
        <v>1327</v>
      </c>
      <c s="37">
        <v>1</v>
      </c>
      <c s="36">
        <v>0</v>
      </c>
      <c s="36">
        <f>ROUND(G1086*H1086,6)</f>
      </c>
      <c r="L1086" s="38">
        <v>0</v>
      </c>
      <c s="32">
        <f>ROUND(ROUND(L1086,2)*ROUND(G1086,3),2)</f>
      </c>
      <c s="36" t="s">
        <v>55</v>
      </c>
      <c>
        <f>(M1086*21)/100</f>
      </c>
      <c t="s">
        <v>28</v>
      </c>
    </row>
    <row r="1087" spans="1:5" ht="25.5">
      <c r="A1087" s="35" t="s">
        <v>56</v>
      </c>
      <c r="E1087" s="39" t="s">
        <v>2245</v>
      </c>
    </row>
    <row r="1088" spans="1:5" ht="12.75">
      <c r="A1088" s="35" t="s">
        <v>57</v>
      </c>
      <c r="E1088" s="40" t="s">
        <v>5</v>
      </c>
    </row>
    <row r="1089" spans="1:5" ht="12.75">
      <c r="A1089" t="s">
        <v>59</v>
      </c>
      <c r="E1089" s="39" t="s">
        <v>5</v>
      </c>
    </row>
    <row r="1090" spans="1:16" ht="25.5">
      <c r="A1090" t="s">
        <v>50</v>
      </c>
      <c s="34" t="s">
        <v>2246</v>
      </c>
      <c s="34" t="s">
        <v>2247</v>
      </c>
      <c s="35" t="s">
        <v>5</v>
      </c>
      <c s="6" t="s">
        <v>2248</v>
      </c>
      <c s="36" t="s">
        <v>1327</v>
      </c>
      <c s="37">
        <v>1</v>
      </c>
      <c s="36">
        <v>0</v>
      </c>
      <c s="36">
        <f>ROUND(G1090*H1090,6)</f>
      </c>
      <c r="L1090" s="38">
        <v>0</v>
      </c>
      <c s="32">
        <f>ROUND(ROUND(L1090,2)*ROUND(G1090,3),2)</f>
      </c>
      <c s="36" t="s">
        <v>55</v>
      </c>
      <c>
        <f>(M1090*21)/100</f>
      </c>
      <c t="s">
        <v>28</v>
      </c>
    </row>
    <row r="1091" spans="1:5" ht="25.5">
      <c r="A1091" s="35" t="s">
        <v>56</v>
      </c>
      <c r="E1091" s="39" t="s">
        <v>2248</v>
      </c>
    </row>
    <row r="1092" spans="1:5" ht="12.75">
      <c r="A1092" s="35" t="s">
        <v>57</v>
      </c>
      <c r="E1092" s="40" t="s">
        <v>5</v>
      </c>
    </row>
    <row r="1093" spans="1:5" ht="12.75">
      <c r="A1093" t="s">
        <v>59</v>
      </c>
      <c r="E1093" s="39" t="s">
        <v>5</v>
      </c>
    </row>
    <row r="1094" spans="1:16" ht="25.5">
      <c r="A1094" t="s">
        <v>50</v>
      </c>
      <c s="34" t="s">
        <v>2249</v>
      </c>
      <c s="34" t="s">
        <v>2250</v>
      </c>
      <c s="35" t="s">
        <v>5</v>
      </c>
      <c s="6" t="s">
        <v>2251</v>
      </c>
      <c s="36" t="s">
        <v>1327</v>
      </c>
      <c s="37">
        <v>1</v>
      </c>
      <c s="36">
        <v>0</v>
      </c>
      <c s="36">
        <f>ROUND(G1094*H1094,6)</f>
      </c>
      <c r="L1094" s="38">
        <v>0</v>
      </c>
      <c s="32">
        <f>ROUND(ROUND(L1094,2)*ROUND(G1094,3),2)</f>
      </c>
      <c s="36" t="s">
        <v>55</v>
      </c>
      <c>
        <f>(M1094*21)/100</f>
      </c>
      <c t="s">
        <v>28</v>
      </c>
    </row>
    <row r="1095" spans="1:5" ht="25.5">
      <c r="A1095" s="35" t="s">
        <v>56</v>
      </c>
      <c r="E1095" s="39" t="s">
        <v>2251</v>
      </c>
    </row>
    <row r="1096" spans="1:5" ht="12.75">
      <c r="A1096" s="35" t="s">
        <v>57</v>
      </c>
      <c r="E1096" s="40" t="s">
        <v>5</v>
      </c>
    </row>
    <row r="1097" spans="1:5" ht="12.75">
      <c r="A1097" t="s">
        <v>59</v>
      </c>
      <c r="E1097" s="39" t="s">
        <v>5</v>
      </c>
    </row>
    <row r="1098" spans="1:16" ht="25.5">
      <c r="A1098" t="s">
        <v>50</v>
      </c>
      <c s="34" t="s">
        <v>2252</v>
      </c>
      <c s="34" t="s">
        <v>2253</v>
      </c>
      <c s="35" t="s">
        <v>5</v>
      </c>
      <c s="6" t="s">
        <v>2254</v>
      </c>
      <c s="36" t="s">
        <v>1327</v>
      </c>
      <c s="37">
        <v>1</v>
      </c>
      <c s="36">
        <v>0</v>
      </c>
      <c s="36">
        <f>ROUND(G1098*H1098,6)</f>
      </c>
      <c r="L1098" s="38">
        <v>0</v>
      </c>
      <c s="32">
        <f>ROUND(ROUND(L1098,2)*ROUND(G1098,3),2)</f>
      </c>
      <c s="36" t="s">
        <v>55</v>
      </c>
      <c>
        <f>(M1098*21)/100</f>
      </c>
      <c t="s">
        <v>28</v>
      </c>
    </row>
    <row r="1099" spans="1:5" ht="25.5">
      <c r="A1099" s="35" t="s">
        <v>56</v>
      </c>
      <c r="E1099" s="39" t="s">
        <v>2254</v>
      </c>
    </row>
    <row r="1100" spans="1:5" ht="12.75">
      <c r="A1100" s="35" t="s">
        <v>57</v>
      </c>
      <c r="E1100" s="40" t="s">
        <v>5</v>
      </c>
    </row>
    <row r="1101" spans="1:5" ht="12.75">
      <c r="A1101" t="s">
        <v>59</v>
      </c>
      <c r="E1101" s="39" t="s">
        <v>5</v>
      </c>
    </row>
    <row r="1102" spans="1:16" ht="25.5">
      <c r="A1102" t="s">
        <v>50</v>
      </c>
      <c s="34" t="s">
        <v>2255</v>
      </c>
      <c s="34" t="s">
        <v>2256</v>
      </c>
      <c s="35" t="s">
        <v>5</v>
      </c>
      <c s="6" t="s">
        <v>2257</v>
      </c>
      <c s="36" t="s">
        <v>1327</v>
      </c>
      <c s="37">
        <v>1</v>
      </c>
      <c s="36">
        <v>0</v>
      </c>
      <c s="36">
        <f>ROUND(G1102*H1102,6)</f>
      </c>
      <c r="L1102" s="38">
        <v>0</v>
      </c>
      <c s="32">
        <f>ROUND(ROUND(L1102,2)*ROUND(G1102,3),2)</f>
      </c>
      <c s="36" t="s">
        <v>55</v>
      </c>
      <c>
        <f>(M1102*21)/100</f>
      </c>
      <c t="s">
        <v>28</v>
      </c>
    </row>
    <row r="1103" spans="1:5" ht="25.5">
      <c r="A1103" s="35" t="s">
        <v>56</v>
      </c>
      <c r="E1103" s="39" t="s">
        <v>2257</v>
      </c>
    </row>
    <row r="1104" spans="1:5" ht="12.75">
      <c r="A1104" s="35" t="s">
        <v>57</v>
      </c>
      <c r="E1104" s="40" t="s">
        <v>5</v>
      </c>
    </row>
    <row r="1105" spans="1:5" ht="12.75">
      <c r="A1105" t="s">
        <v>59</v>
      </c>
      <c r="E1105" s="39" t="s">
        <v>5</v>
      </c>
    </row>
    <row r="1106" spans="1:16" ht="25.5">
      <c r="A1106" t="s">
        <v>50</v>
      </c>
      <c s="34" t="s">
        <v>2258</v>
      </c>
      <c s="34" t="s">
        <v>2259</v>
      </c>
      <c s="35" t="s">
        <v>5</v>
      </c>
      <c s="6" t="s">
        <v>2260</v>
      </c>
      <c s="36" t="s">
        <v>1327</v>
      </c>
      <c s="37">
        <v>1</v>
      </c>
      <c s="36">
        <v>0</v>
      </c>
      <c s="36">
        <f>ROUND(G1106*H1106,6)</f>
      </c>
      <c r="L1106" s="38">
        <v>0</v>
      </c>
      <c s="32">
        <f>ROUND(ROUND(L1106,2)*ROUND(G1106,3),2)</f>
      </c>
      <c s="36" t="s">
        <v>55</v>
      </c>
      <c>
        <f>(M1106*21)/100</f>
      </c>
      <c t="s">
        <v>28</v>
      </c>
    </row>
    <row r="1107" spans="1:5" ht="25.5">
      <c r="A1107" s="35" t="s">
        <v>56</v>
      </c>
      <c r="E1107" s="39" t="s">
        <v>2260</v>
      </c>
    </row>
    <row r="1108" spans="1:5" ht="12.75">
      <c r="A1108" s="35" t="s">
        <v>57</v>
      </c>
      <c r="E1108" s="40" t="s">
        <v>5</v>
      </c>
    </row>
    <row r="1109" spans="1:5" ht="12.75">
      <c r="A1109" t="s">
        <v>59</v>
      </c>
      <c r="E1109" s="39" t="s">
        <v>5</v>
      </c>
    </row>
    <row r="1110" spans="1:16" ht="25.5">
      <c r="A1110" t="s">
        <v>50</v>
      </c>
      <c s="34" t="s">
        <v>2261</v>
      </c>
      <c s="34" t="s">
        <v>2262</v>
      </c>
      <c s="35" t="s">
        <v>5</v>
      </c>
      <c s="6" t="s">
        <v>2263</v>
      </c>
      <c s="36" t="s">
        <v>1327</v>
      </c>
      <c s="37">
        <v>1</v>
      </c>
      <c s="36">
        <v>0</v>
      </c>
      <c s="36">
        <f>ROUND(G1110*H1110,6)</f>
      </c>
      <c r="L1110" s="38">
        <v>0</v>
      </c>
      <c s="32">
        <f>ROUND(ROUND(L1110,2)*ROUND(G1110,3),2)</f>
      </c>
      <c s="36" t="s">
        <v>55</v>
      </c>
      <c>
        <f>(M1110*21)/100</f>
      </c>
      <c t="s">
        <v>28</v>
      </c>
    </row>
    <row r="1111" spans="1:5" ht="25.5">
      <c r="A1111" s="35" t="s">
        <v>56</v>
      </c>
      <c r="E1111" s="39" t="s">
        <v>2263</v>
      </c>
    </row>
    <row r="1112" spans="1:5" ht="12.75">
      <c r="A1112" s="35" t="s">
        <v>57</v>
      </c>
      <c r="E1112" s="40" t="s">
        <v>5</v>
      </c>
    </row>
    <row r="1113" spans="1:5" ht="12.75">
      <c r="A1113" t="s">
        <v>59</v>
      </c>
      <c r="E1113" s="39" t="s">
        <v>5</v>
      </c>
    </row>
    <row r="1114" spans="1:16" ht="25.5">
      <c r="A1114" t="s">
        <v>50</v>
      </c>
      <c s="34" t="s">
        <v>2264</v>
      </c>
      <c s="34" t="s">
        <v>2265</v>
      </c>
      <c s="35" t="s">
        <v>5</v>
      </c>
      <c s="6" t="s">
        <v>2266</v>
      </c>
      <c s="36" t="s">
        <v>1327</v>
      </c>
      <c s="37">
        <v>1</v>
      </c>
      <c s="36">
        <v>0</v>
      </c>
      <c s="36">
        <f>ROUND(G1114*H1114,6)</f>
      </c>
      <c r="L1114" s="38">
        <v>0</v>
      </c>
      <c s="32">
        <f>ROUND(ROUND(L1114,2)*ROUND(G1114,3),2)</f>
      </c>
      <c s="36" t="s">
        <v>55</v>
      </c>
      <c>
        <f>(M1114*21)/100</f>
      </c>
      <c t="s">
        <v>28</v>
      </c>
    </row>
    <row r="1115" spans="1:5" ht="25.5">
      <c r="A1115" s="35" t="s">
        <v>56</v>
      </c>
      <c r="E1115" s="39" t="s">
        <v>2266</v>
      </c>
    </row>
    <row r="1116" spans="1:5" ht="12.75">
      <c r="A1116" s="35" t="s">
        <v>57</v>
      </c>
      <c r="E1116" s="40" t="s">
        <v>5</v>
      </c>
    </row>
    <row r="1117" spans="1:5" ht="12.75">
      <c r="A1117" t="s">
        <v>59</v>
      </c>
      <c r="E1117" s="39" t="s">
        <v>5</v>
      </c>
    </row>
    <row r="1118" spans="1:16" ht="25.5">
      <c r="A1118" t="s">
        <v>50</v>
      </c>
      <c s="34" t="s">
        <v>2267</v>
      </c>
      <c s="34" t="s">
        <v>2268</v>
      </c>
      <c s="35" t="s">
        <v>5</v>
      </c>
      <c s="6" t="s">
        <v>2269</v>
      </c>
      <c s="36" t="s">
        <v>1327</v>
      </c>
      <c s="37">
        <v>1</v>
      </c>
      <c s="36">
        <v>0</v>
      </c>
      <c s="36">
        <f>ROUND(G1118*H1118,6)</f>
      </c>
      <c r="L1118" s="38">
        <v>0</v>
      </c>
      <c s="32">
        <f>ROUND(ROUND(L1118,2)*ROUND(G1118,3),2)</f>
      </c>
      <c s="36" t="s">
        <v>55</v>
      </c>
      <c>
        <f>(M1118*21)/100</f>
      </c>
      <c t="s">
        <v>28</v>
      </c>
    </row>
    <row r="1119" spans="1:5" ht="25.5">
      <c r="A1119" s="35" t="s">
        <v>56</v>
      </c>
      <c r="E1119" s="39" t="s">
        <v>2269</v>
      </c>
    </row>
    <row r="1120" spans="1:5" ht="12.75">
      <c r="A1120" s="35" t="s">
        <v>57</v>
      </c>
      <c r="E1120" s="40" t="s">
        <v>5</v>
      </c>
    </row>
    <row r="1121" spans="1:5" ht="12.75">
      <c r="A1121" t="s">
        <v>59</v>
      </c>
      <c r="E1121" s="39" t="s">
        <v>5</v>
      </c>
    </row>
    <row r="1122" spans="1:16" ht="25.5">
      <c r="A1122" t="s">
        <v>50</v>
      </c>
      <c s="34" t="s">
        <v>2270</v>
      </c>
      <c s="34" t="s">
        <v>2271</v>
      </c>
      <c s="35" t="s">
        <v>5</v>
      </c>
      <c s="6" t="s">
        <v>2272</v>
      </c>
      <c s="36" t="s">
        <v>1327</v>
      </c>
      <c s="37">
        <v>1</v>
      </c>
      <c s="36">
        <v>0</v>
      </c>
      <c s="36">
        <f>ROUND(G1122*H1122,6)</f>
      </c>
      <c r="L1122" s="38">
        <v>0</v>
      </c>
      <c s="32">
        <f>ROUND(ROUND(L1122,2)*ROUND(G1122,3),2)</f>
      </c>
      <c s="36" t="s">
        <v>55</v>
      </c>
      <c>
        <f>(M1122*21)/100</f>
      </c>
      <c t="s">
        <v>28</v>
      </c>
    </row>
    <row r="1123" spans="1:5" ht="25.5">
      <c r="A1123" s="35" t="s">
        <v>56</v>
      </c>
      <c r="E1123" s="39" t="s">
        <v>2272</v>
      </c>
    </row>
    <row r="1124" spans="1:5" ht="12.75">
      <c r="A1124" s="35" t="s">
        <v>57</v>
      </c>
      <c r="E1124" s="40" t="s">
        <v>5</v>
      </c>
    </row>
    <row r="1125" spans="1:5" ht="12.75">
      <c r="A1125" t="s">
        <v>59</v>
      </c>
      <c r="E1125" s="39" t="s">
        <v>5</v>
      </c>
    </row>
    <row r="1126" spans="1:16" ht="25.5">
      <c r="A1126" t="s">
        <v>50</v>
      </c>
      <c s="34" t="s">
        <v>2273</v>
      </c>
      <c s="34" t="s">
        <v>2274</v>
      </c>
      <c s="35" t="s">
        <v>5</v>
      </c>
      <c s="6" t="s">
        <v>2275</v>
      </c>
      <c s="36" t="s">
        <v>1327</v>
      </c>
      <c s="37">
        <v>1</v>
      </c>
      <c s="36">
        <v>0</v>
      </c>
      <c s="36">
        <f>ROUND(G1126*H1126,6)</f>
      </c>
      <c r="L1126" s="38">
        <v>0</v>
      </c>
      <c s="32">
        <f>ROUND(ROUND(L1126,2)*ROUND(G1126,3),2)</f>
      </c>
      <c s="36" t="s">
        <v>55</v>
      </c>
      <c>
        <f>(M1126*21)/100</f>
      </c>
      <c t="s">
        <v>28</v>
      </c>
    </row>
    <row r="1127" spans="1:5" ht="25.5">
      <c r="A1127" s="35" t="s">
        <v>56</v>
      </c>
      <c r="E1127" s="39" t="s">
        <v>2275</v>
      </c>
    </row>
    <row r="1128" spans="1:5" ht="12.75">
      <c r="A1128" s="35" t="s">
        <v>57</v>
      </c>
      <c r="E1128" s="40" t="s">
        <v>5</v>
      </c>
    </row>
    <row r="1129" spans="1:5" ht="12.75">
      <c r="A1129" t="s">
        <v>59</v>
      </c>
      <c r="E1129" s="39" t="s">
        <v>5</v>
      </c>
    </row>
    <row r="1130" spans="1:16" ht="25.5">
      <c r="A1130" t="s">
        <v>50</v>
      </c>
      <c s="34" t="s">
        <v>2276</v>
      </c>
      <c s="34" t="s">
        <v>2277</v>
      </c>
      <c s="35" t="s">
        <v>5</v>
      </c>
      <c s="6" t="s">
        <v>2278</v>
      </c>
      <c s="36" t="s">
        <v>1327</v>
      </c>
      <c s="37">
        <v>1</v>
      </c>
      <c s="36">
        <v>0</v>
      </c>
      <c s="36">
        <f>ROUND(G1130*H1130,6)</f>
      </c>
      <c r="L1130" s="38">
        <v>0</v>
      </c>
      <c s="32">
        <f>ROUND(ROUND(L1130,2)*ROUND(G1130,3),2)</f>
      </c>
      <c s="36" t="s">
        <v>55</v>
      </c>
      <c>
        <f>(M1130*21)/100</f>
      </c>
      <c t="s">
        <v>28</v>
      </c>
    </row>
    <row r="1131" spans="1:5" ht="25.5">
      <c r="A1131" s="35" t="s">
        <v>56</v>
      </c>
      <c r="E1131" s="39" t="s">
        <v>2278</v>
      </c>
    </row>
    <row r="1132" spans="1:5" ht="12.75">
      <c r="A1132" s="35" t="s">
        <v>57</v>
      </c>
      <c r="E1132" s="40" t="s">
        <v>5</v>
      </c>
    </row>
    <row r="1133" spans="1:5" ht="12.75">
      <c r="A1133" t="s">
        <v>59</v>
      </c>
      <c r="E1133" s="39" t="s">
        <v>5</v>
      </c>
    </row>
    <row r="1134" spans="1:16" ht="25.5">
      <c r="A1134" t="s">
        <v>50</v>
      </c>
      <c s="34" t="s">
        <v>2279</v>
      </c>
      <c s="34" t="s">
        <v>2280</v>
      </c>
      <c s="35" t="s">
        <v>5</v>
      </c>
      <c s="6" t="s">
        <v>2281</v>
      </c>
      <c s="36" t="s">
        <v>1327</v>
      </c>
      <c s="37">
        <v>1</v>
      </c>
      <c s="36">
        <v>0</v>
      </c>
      <c s="36">
        <f>ROUND(G1134*H1134,6)</f>
      </c>
      <c r="L1134" s="38">
        <v>0</v>
      </c>
      <c s="32">
        <f>ROUND(ROUND(L1134,2)*ROUND(G1134,3),2)</f>
      </c>
      <c s="36" t="s">
        <v>55</v>
      </c>
      <c>
        <f>(M1134*21)/100</f>
      </c>
      <c t="s">
        <v>28</v>
      </c>
    </row>
    <row r="1135" spans="1:5" ht="25.5">
      <c r="A1135" s="35" t="s">
        <v>56</v>
      </c>
      <c r="E1135" s="39" t="s">
        <v>2281</v>
      </c>
    </row>
    <row r="1136" spans="1:5" ht="12.75">
      <c r="A1136" s="35" t="s">
        <v>57</v>
      </c>
      <c r="E1136" s="40" t="s">
        <v>5</v>
      </c>
    </row>
    <row r="1137" spans="1:5" ht="12.75">
      <c r="A1137" t="s">
        <v>59</v>
      </c>
      <c r="E1137" s="39" t="s">
        <v>5</v>
      </c>
    </row>
    <row r="1138" spans="1:16" ht="25.5">
      <c r="A1138" t="s">
        <v>50</v>
      </c>
      <c s="34" t="s">
        <v>2282</v>
      </c>
      <c s="34" t="s">
        <v>2283</v>
      </c>
      <c s="35" t="s">
        <v>5</v>
      </c>
      <c s="6" t="s">
        <v>2284</v>
      </c>
      <c s="36" t="s">
        <v>1327</v>
      </c>
      <c s="37">
        <v>1</v>
      </c>
      <c s="36">
        <v>0</v>
      </c>
      <c s="36">
        <f>ROUND(G1138*H1138,6)</f>
      </c>
      <c r="L1138" s="38">
        <v>0</v>
      </c>
      <c s="32">
        <f>ROUND(ROUND(L1138,2)*ROUND(G1138,3),2)</f>
      </c>
      <c s="36" t="s">
        <v>55</v>
      </c>
      <c>
        <f>(M1138*21)/100</f>
      </c>
      <c t="s">
        <v>28</v>
      </c>
    </row>
    <row r="1139" spans="1:5" ht="25.5">
      <c r="A1139" s="35" t="s">
        <v>56</v>
      </c>
      <c r="E1139" s="39" t="s">
        <v>2284</v>
      </c>
    </row>
    <row r="1140" spans="1:5" ht="12.75">
      <c r="A1140" s="35" t="s">
        <v>57</v>
      </c>
      <c r="E1140" s="40" t="s">
        <v>5</v>
      </c>
    </row>
    <row r="1141" spans="1:5" ht="12.75">
      <c r="A1141" t="s">
        <v>59</v>
      </c>
      <c r="E1141" s="39" t="s">
        <v>5</v>
      </c>
    </row>
    <row r="1142" spans="1:16" ht="25.5">
      <c r="A1142" t="s">
        <v>50</v>
      </c>
      <c s="34" t="s">
        <v>2285</v>
      </c>
      <c s="34" t="s">
        <v>2286</v>
      </c>
      <c s="35" t="s">
        <v>5</v>
      </c>
      <c s="6" t="s">
        <v>2287</v>
      </c>
      <c s="36" t="s">
        <v>1327</v>
      </c>
      <c s="37">
        <v>1</v>
      </c>
      <c s="36">
        <v>0</v>
      </c>
      <c s="36">
        <f>ROUND(G1142*H1142,6)</f>
      </c>
      <c r="L1142" s="38">
        <v>0</v>
      </c>
      <c s="32">
        <f>ROUND(ROUND(L1142,2)*ROUND(G1142,3),2)</f>
      </c>
      <c s="36" t="s">
        <v>55</v>
      </c>
      <c>
        <f>(M1142*21)/100</f>
      </c>
      <c t="s">
        <v>28</v>
      </c>
    </row>
    <row r="1143" spans="1:5" ht="25.5">
      <c r="A1143" s="35" t="s">
        <v>56</v>
      </c>
      <c r="E1143" s="39" t="s">
        <v>2287</v>
      </c>
    </row>
    <row r="1144" spans="1:5" ht="12.75">
      <c r="A1144" s="35" t="s">
        <v>57</v>
      </c>
      <c r="E1144" s="40" t="s">
        <v>5</v>
      </c>
    </row>
    <row r="1145" spans="1:5" ht="12.75">
      <c r="A1145" t="s">
        <v>59</v>
      </c>
      <c r="E1145" s="39" t="s">
        <v>5</v>
      </c>
    </row>
    <row r="1146" spans="1:16" ht="25.5">
      <c r="A1146" t="s">
        <v>50</v>
      </c>
      <c s="34" t="s">
        <v>2288</v>
      </c>
      <c s="34" t="s">
        <v>2289</v>
      </c>
      <c s="35" t="s">
        <v>5</v>
      </c>
      <c s="6" t="s">
        <v>2290</v>
      </c>
      <c s="36" t="s">
        <v>1327</v>
      </c>
      <c s="37">
        <v>1</v>
      </c>
      <c s="36">
        <v>0</v>
      </c>
      <c s="36">
        <f>ROUND(G1146*H1146,6)</f>
      </c>
      <c r="L1146" s="38">
        <v>0</v>
      </c>
      <c s="32">
        <f>ROUND(ROUND(L1146,2)*ROUND(G1146,3),2)</f>
      </c>
      <c s="36" t="s">
        <v>55</v>
      </c>
      <c>
        <f>(M1146*21)/100</f>
      </c>
      <c t="s">
        <v>28</v>
      </c>
    </row>
    <row r="1147" spans="1:5" ht="25.5">
      <c r="A1147" s="35" t="s">
        <v>56</v>
      </c>
      <c r="E1147" s="39" t="s">
        <v>2290</v>
      </c>
    </row>
    <row r="1148" spans="1:5" ht="12.75">
      <c r="A1148" s="35" t="s">
        <v>57</v>
      </c>
      <c r="E1148" s="40" t="s">
        <v>5</v>
      </c>
    </row>
    <row r="1149" spans="1:5" ht="12.75">
      <c r="A1149" t="s">
        <v>59</v>
      </c>
      <c r="E1149" s="39" t="s">
        <v>5</v>
      </c>
    </row>
    <row r="1150" spans="1:16" ht="25.5">
      <c r="A1150" t="s">
        <v>50</v>
      </c>
      <c s="34" t="s">
        <v>2291</v>
      </c>
      <c s="34" t="s">
        <v>2292</v>
      </c>
      <c s="35" t="s">
        <v>5</v>
      </c>
      <c s="6" t="s">
        <v>2293</v>
      </c>
      <c s="36" t="s">
        <v>1327</v>
      </c>
      <c s="37">
        <v>1</v>
      </c>
      <c s="36">
        <v>0</v>
      </c>
      <c s="36">
        <f>ROUND(G1150*H1150,6)</f>
      </c>
      <c r="L1150" s="38">
        <v>0</v>
      </c>
      <c s="32">
        <f>ROUND(ROUND(L1150,2)*ROUND(G1150,3),2)</f>
      </c>
      <c s="36" t="s">
        <v>55</v>
      </c>
      <c>
        <f>(M1150*21)/100</f>
      </c>
      <c t="s">
        <v>28</v>
      </c>
    </row>
    <row r="1151" spans="1:5" ht="25.5">
      <c r="A1151" s="35" t="s">
        <v>56</v>
      </c>
      <c r="E1151" s="39" t="s">
        <v>2293</v>
      </c>
    </row>
    <row r="1152" spans="1:5" ht="12.75">
      <c r="A1152" s="35" t="s">
        <v>57</v>
      </c>
      <c r="E1152" s="40" t="s">
        <v>5</v>
      </c>
    </row>
    <row r="1153" spans="1:5" ht="12.75">
      <c r="A1153" t="s">
        <v>59</v>
      </c>
      <c r="E1153" s="39" t="s">
        <v>5</v>
      </c>
    </row>
    <row r="1154" spans="1:16" ht="25.5">
      <c r="A1154" t="s">
        <v>50</v>
      </c>
      <c s="34" t="s">
        <v>2294</v>
      </c>
      <c s="34" t="s">
        <v>2295</v>
      </c>
      <c s="35" t="s">
        <v>5</v>
      </c>
      <c s="6" t="s">
        <v>2296</v>
      </c>
      <c s="36" t="s">
        <v>1327</v>
      </c>
      <c s="37">
        <v>1</v>
      </c>
      <c s="36">
        <v>0</v>
      </c>
      <c s="36">
        <f>ROUND(G1154*H1154,6)</f>
      </c>
      <c r="L1154" s="38">
        <v>0</v>
      </c>
      <c s="32">
        <f>ROUND(ROUND(L1154,2)*ROUND(G1154,3),2)</f>
      </c>
      <c s="36" t="s">
        <v>55</v>
      </c>
      <c>
        <f>(M1154*21)/100</f>
      </c>
      <c t="s">
        <v>28</v>
      </c>
    </row>
    <row r="1155" spans="1:5" ht="25.5">
      <c r="A1155" s="35" t="s">
        <v>56</v>
      </c>
      <c r="E1155" s="39" t="s">
        <v>2296</v>
      </c>
    </row>
    <row r="1156" spans="1:5" ht="12.75">
      <c r="A1156" s="35" t="s">
        <v>57</v>
      </c>
      <c r="E1156" s="40" t="s">
        <v>5</v>
      </c>
    </row>
    <row r="1157" spans="1:5" ht="12.75">
      <c r="A1157" t="s">
        <v>59</v>
      </c>
      <c r="E1157" s="39" t="s">
        <v>5</v>
      </c>
    </row>
    <row r="1158" spans="1:16" ht="25.5">
      <c r="A1158" t="s">
        <v>50</v>
      </c>
      <c s="34" t="s">
        <v>2297</v>
      </c>
      <c s="34" t="s">
        <v>2298</v>
      </c>
      <c s="35" t="s">
        <v>5</v>
      </c>
      <c s="6" t="s">
        <v>2299</v>
      </c>
      <c s="36" t="s">
        <v>1327</v>
      </c>
      <c s="37">
        <v>1</v>
      </c>
      <c s="36">
        <v>0</v>
      </c>
      <c s="36">
        <f>ROUND(G1158*H1158,6)</f>
      </c>
      <c r="L1158" s="38">
        <v>0</v>
      </c>
      <c s="32">
        <f>ROUND(ROUND(L1158,2)*ROUND(G1158,3),2)</f>
      </c>
      <c s="36" t="s">
        <v>55</v>
      </c>
      <c>
        <f>(M1158*21)/100</f>
      </c>
      <c t="s">
        <v>28</v>
      </c>
    </row>
    <row r="1159" spans="1:5" ht="25.5">
      <c r="A1159" s="35" t="s">
        <v>56</v>
      </c>
      <c r="E1159" s="39" t="s">
        <v>2299</v>
      </c>
    </row>
    <row r="1160" spans="1:5" ht="12.75">
      <c r="A1160" s="35" t="s">
        <v>57</v>
      </c>
      <c r="E1160" s="40" t="s">
        <v>5</v>
      </c>
    </row>
    <row r="1161" spans="1:5" ht="12.75">
      <c r="A1161" t="s">
        <v>59</v>
      </c>
      <c r="E1161" s="39" t="s">
        <v>5</v>
      </c>
    </row>
    <row r="1162" spans="1:16" ht="25.5">
      <c r="A1162" t="s">
        <v>50</v>
      </c>
      <c s="34" t="s">
        <v>2300</v>
      </c>
      <c s="34" t="s">
        <v>2301</v>
      </c>
      <c s="35" t="s">
        <v>5</v>
      </c>
      <c s="6" t="s">
        <v>2302</v>
      </c>
      <c s="36" t="s">
        <v>1327</v>
      </c>
      <c s="37">
        <v>1</v>
      </c>
      <c s="36">
        <v>0</v>
      </c>
      <c s="36">
        <f>ROUND(G1162*H1162,6)</f>
      </c>
      <c r="L1162" s="38">
        <v>0</v>
      </c>
      <c s="32">
        <f>ROUND(ROUND(L1162,2)*ROUND(G1162,3),2)</f>
      </c>
      <c s="36" t="s">
        <v>55</v>
      </c>
      <c>
        <f>(M1162*21)/100</f>
      </c>
      <c t="s">
        <v>28</v>
      </c>
    </row>
    <row r="1163" spans="1:5" ht="25.5">
      <c r="A1163" s="35" t="s">
        <v>56</v>
      </c>
      <c r="E1163" s="39" t="s">
        <v>2302</v>
      </c>
    </row>
    <row r="1164" spans="1:5" ht="12.75">
      <c r="A1164" s="35" t="s">
        <v>57</v>
      </c>
      <c r="E1164" s="40" t="s">
        <v>5</v>
      </c>
    </row>
    <row r="1165" spans="1:5" ht="12.75">
      <c r="A1165" t="s">
        <v>59</v>
      </c>
      <c r="E1165" s="39" t="s">
        <v>5</v>
      </c>
    </row>
    <row r="1166" spans="1:16" ht="25.5">
      <c r="A1166" t="s">
        <v>50</v>
      </c>
      <c s="34" t="s">
        <v>2303</v>
      </c>
      <c s="34" t="s">
        <v>2304</v>
      </c>
      <c s="35" t="s">
        <v>5</v>
      </c>
      <c s="6" t="s">
        <v>2305</v>
      </c>
      <c s="36" t="s">
        <v>1327</v>
      </c>
      <c s="37">
        <v>1</v>
      </c>
      <c s="36">
        <v>0</v>
      </c>
      <c s="36">
        <f>ROUND(G1166*H1166,6)</f>
      </c>
      <c r="L1166" s="38">
        <v>0</v>
      </c>
      <c s="32">
        <f>ROUND(ROUND(L1166,2)*ROUND(G1166,3),2)</f>
      </c>
      <c s="36" t="s">
        <v>55</v>
      </c>
      <c>
        <f>(M1166*21)/100</f>
      </c>
      <c t="s">
        <v>28</v>
      </c>
    </row>
    <row r="1167" spans="1:5" ht="25.5">
      <c r="A1167" s="35" t="s">
        <v>56</v>
      </c>
      <c r="E1167" s="39" t="s">
        <v>2305</v>
      </c>
    </row>
    <row r="1168" spans="1:5" ht="12.75">
      <c r="A1168" s="35" t="s">
        <v>57</v>
      </c>
      <c r="E1168" s="40" t="s">
        <v>5</v>
      </c>
    </row>
    <row r="1169" spans="1:5" ht="12.75">
      <c r="A1169" t="s">
        <v>59</v>
      </c>
      <c r="E1169" s="39" t="s">
        <v>5</v>
      </c>
    </row>
    <row r="1170" spans="1:16" ht="25.5">
      <c r="A1170" t="s">
        <v>50</v>
      </c>
      <c s="34" t="s">
        <v>2306</v>
      </c>
      <c s="34" t="s">
        <v>2307</v>
      </c>
      <c s="35" t="s">
        <v>5</v>
      </c>
      <c s="6" t="s">
        <v>2308</v>
      </c>
      <c s="36" t="s">
        <v>1327</v>
      </c>
      <c s="37">
        <v>1</v>
      </c>
      <c s="36">
        <v>0</v>
      </c>
      <c s="36">
        <f>ROUND(G1170*H1170,6)</f>
      </c>
      <c r="L1170" s="38">
        <v>0</v>
      </c>
      <c s="32">
        <f>ROUND(ROUND(L1170,2)*ROUND(G1170,3),2)</f>
      </c>
      <c s="36" t="s">
        <v>55</v>
      </c>
      <c>
        <f>(M1170*21)/100</f>
      </c>
      <c t="s">
        <v>28</v>
      </c>
    </row>
    <row r="1171" spans="1:5" ht="25.5">
      <c r="A1171" s="35" t="s">
        <v>56</v>
      </c>
      <c r="E1171" s="39" t="s">
        <v>2308</v>
      </c>
    </row>
    <row r="1172" spans="1:5" ht="12.75">
      <c r="A1172" s="35" t="s">
        <v>57</v>
      </c>
      <c r="E1172" s="40" t="s">
        <v>5</v>
      </c>
    </row>
    <row r="1173" spans="1:5" ht="12.75">
      <c r="A1173" t="s">
        <v>59</v>
      </c>
      <c r="E1173" s="39" t="s">
        <v>5</v>
      </c>
    </row>
    <row r="1174" spans="1:16" ht="25.5">
      <c r="A1174" t="s">
        <v>50</v>
      </c>
      <c s="34" t="s">
        <v>2309</v>
      </c>
      <c s="34" t="s">
        <v>2310</v>
      </c>
      <c s="35" t="s">
        <v>5</v>
      </c>
      <c s="6" t="s">
        <v>2311</v>
      </c>
      <c s="36" t="s">
        <v>1327</v>
      </c>
      <c s="37">
        <v>1</v>
      </c>
      <c s="36">
        <v>0</v>
      </c>
      <c s="36">
        <f>ROUND(G1174*H1174,6)</f>
      </c>
      <c r="L1174" s="38">
        <v>0</v>
      </c>
      <c s="32">
        <f>ROUND(ROUND(L1174,2)*ROUND(G1174,3),2)</f>
      </c>
      <c s="36" t="s">
        <v>55</v>
      </c>
      <c>
        <f>(M1174*21)/100</f>
      </c>
      <c t="s">
        <v>28</v>
      </c>
    </row>
    <row r="1175" spans="1:5" ht="25.5">
      <c r="A1175" s="35" t="s">
        <v>56</v>
      </c>
      <c r="E1175" s="39" t="s">
        <v>2311</v>
      </c>
    </row>
    <row r="1176" spans="1:5" ht="12.75">
      <c r="A1176" s="35" t="s">
        <v>57</v>
      </c>
      <c r="E1176" s="40" t="s">
        <v>5</v>
      </c>
    </row>
    <row r="1177" spans="1:5" ht="12.75">
      <c r="A1177" t="s">
        <v>59</v>
      </c>
      <c r="E1177" s="39" t="s">
        <v>5</v>
      </c>
    </row>
    <row r="1178" spans="1:16" ht="25.5">
      <c r="A1178" t="s">
        <v>50</v>
      </c>
      <c s="34" t="s">
        <v>2312</v>
      </c>
      <c s="34" t="s">
        <v>2313</v>
      </c>
      <c s="35" t="s">
        <v>5</v>
      </c>
      <c s="6" t="s">
        <v>2314</v>
      </c>
      <c s="36" t="s">
        <v>1327</v>
      </c>
      <c s="37">
        <v>1</v>
      </c>
      <c s="36">
        <v>0</v>
      </c>
      <c s="36">
        <f>ROUND(G1178*H1178,6)</f>
      </c>
      <c r="L1178" s="38">
        <v>0</v>
      </c>
      <c s="32">
        <f>ROUND(ROUND(L1178,2)*ROUND(G1178,3),2)</f>
      </c>
      <c s="36" t="s">
        <v>55</v>
      </c>
      <c>
        <f>(M1178*21)/100</f>
      </c>
      <c t="s">
        <v>28</v>
      </c>
    </row>
    <row r="1179" spans="1:5" ht="25.5">
      <c r="A1179" s="35" t="s">
        <v>56</v>
      </c>
      <c r="E1179" s="39" t="s">
        <v>2314</v>
      </c>
    </row>
    <row r="1180" spans="1:5" ht="12.75">
      <c r="A1180" s="35" t="s">
        <v>57</v>
      </c>
      <c r="E1180" s="40" t="s">
        <v>5</v>
      </c>
    </row>
    <row r="1181" spans="1:5" ht="12.75">
      <c r="A1181" t="s">
        <v>59</v>
      </c>
      <c r="E1181" s="39" t="s">
        <v>5</v>
      </c>
    </row>
    <row r="1182" spans="1:16" ht="25.5">
      <c r="A1182" t="s">
        <v>50</v>
      </c>
      <c s="34" t="s">
        <v>2315</v>
      </c>
      <c s="34" t="s">
        <v>2316</v>
      </c>
      <c s="35" t="s">
        <v>5</v>
      </c>
      <c s="6" t="s">
        <v>2317</v>
      </c>
      <c s="36" t="s">
        <v>1327</v>
      </c>
      <c s="37">
        <v>1</v>
      </c>
      <c s="36">
        <v>0</v>
      </c>
      <c s="36">
        <f>ROUND(G1182*H1182,6)</f>
      </c>
      <c r="L1182" s="38">
        <v>0</v>
      </c>
      <c s="32">
        <f>ROUND(ROUND(L1182,2)*ROUND(G1182,3),2)</f>
      </c>
      <c s="36" t="s">
        <v>55</v>
      </c>
      <c>
        <f>(M1182*21)/100</f>
      </c>
      <c t="s">
        <v>28</v>
      </c>
    </row>
    <row r="1183" spans="1:5" ht="25.5">
      <c r="A1183" s="35" t="s">
        <v>56</v>
      </c>
      <c r="E1183" s="39" t="s">
        <v>2317</v>
      </c>
    </row>
    <row r="1184" spans="1:5" ht="12.75">
      <c r="A1184" s="35" t="s">
        <v>57</v>
      </c>
      <c r="E1184" s="40" t="s">
        <v>5</v>
      </c>
    </row>
    <row r="1185" spans="1:5" ht="12.75">
      <c r="A1185" t="s">
        <v>59</v>
      </c>
      <c r="E1185" s="39" t="s">
        <v>5</v>
      </c>
    </row>
    <row r="1186" spans="1:16" ht="25.5">
      <c r="A1186" t="s">
        <v>50</v>
      </c>
      <c s="34" t="s">
        <v>2318</v>
      </c>
      <c s="34" t="s">
        <v>2319</v>
      </c>
      <c s="35" t="s">
        <v>5</v>
      </c>
      <c s="6" t="s">
        <v>2320</v>
      </c>
      <c s="36" t="s">
        <v>1327</v>
      </c>
      <c s="37">
        <v>1</v>
      </c>
      <c s="36">
        <v>0</v>
      </c>
      <c s="36">
        <f>ROUND(G1186*H1186,6)</f>
      </c>
      <c r="L1186" s="38">
        <v>0</v>
      </c>
      <c s="32">
        <f>ROUND(ROUND(L1186,2)*ROUND(G1186,3),2)</f>
      </c>
      <c s="36" t="s">
        <v>55</v>
      </c>
      <c>
        <f>(M1186*21)/100</f>
      </c>
      <c t="s">
        <v>28</v>
      </c>
    </row>
    <row r="1187" spans="1:5" ht="25.5">
      <c r="A1187" s="35" t="s">
        <v>56</v>
      </c>
      <c r="E1187" s="39" t="s">
        <v>2320</v>
      </c>
    </row>
    <row r="1188" spans="1:5" ht="12.75">
      <c r="A1188" s="35" t="s">
        <v>57</v>
      </c>
      <c r="E1188" s="40" t="s">
        <v>5</v>
      </c>
    </row>
    <row r="1189" spans="1:5" ht="12.75">
      <c r="A1189" t="s">
        <v>59</v>
      </c>
      <c r="E1189" s="39" t="s">
        <v>5</v>
      </c>
    </row>
    <row r="1190" spans="1:16" ht="25.5">
      <c r="A1190" t="s">
        <v>50</v>
      </c>
      <c s="34" t="s">
        <v>2321</v>
      </c>
      <c s="34" t="s">
        <v>2322</v>
      </c>
      <c s="35" t="s">
        <v>5</v>
      </c>
      <c s="6" t="s">
        <v>2323</v>
      </c>
      <c s="36" t="s">
        <v>1327</v>
      </c>
      <c s="37">
        <v>1</v>
      </c>
      <c s="36">
        <v>0</v>
      </c>
      <c s="36">
        <f>ROUND(G1190*H1190,6)</f>
      </c>
      <c r="L1190" s="38">
        <v>0</v>
      </c>
      <c s="32">
        <f>ROUND(ROUND(L1190,2)*ROUND(G1190,3),2)</f>
      </c>
      <c s="36" t="s">
        <v>55</v>
      </c>
      <c>
        <f>(M1190*21)/100</f>
      </c>
      <c t="s">
        <v>28</v>
      </c>
    </row>
    <row r="1191" spans="1:5" ht="25.5">
      <c r="A1191" s="35" t="s">
        <v>56</v>
      </c>
      <c r="E1191" s="39" t="s">
        <v>2323</v>
      </c>
    </row>
    <row r="1192" spans="1:5" ht="12.75">
      <c r="A1192" s="35" t="s">
        <v>57</v>
      </c>
      <c r="E1192" s="40" t="s">
        <v>5</v>
      </c>
    </row>
    <row r="1193" spans="1:5" ht="12.75">
      <c r="A1193" t="s">
        <v>59</v>
      </c>
      <c r="E1193" s="39" t="s">
        <v>5</v>
      </c>
    </row>
    <row r="1194" spans="1:16" ht="25.5">
      <c r="A1194" t="s">
        <v>50</v>
      </c>
      <c s="34" t="s">
        <v>2324</v>
      </c>
      <c s="34" t="s">
        <v>2325</v>
      </c>
      <c s="35" t="s">
        <v>5</v>
      </c>
      <c s="6" t="s">
        <v>2326</v>
      </c>
      <c s="36" t="s">
        <v>1327</v>
      </c>
      <c s="37">
        <v>1</v>
      </c>
      <c s="36">
        <v>0</v>
      </c>
      <c s="36">
        <f>ROUND(G1194*H1194,6)</f>
      </c>
      <c r="L1194" s="38">
        <v>0</v>
      </c>
      <c s="32">
        <f>ROUND(ROUND(L1194,2)*ROUND(G1194,3),2)</f>
      </c>
      <c s="36" t="s">
        <v>55</v>
      </c>
      <c>
        <f>(M1194*21)/100</f>
      </c>
      <c t="s">
        <v>28</v>
      </c>
    </row>
    <row r="1195" spans="1:5" ht="25.5">
      <c r="A1195" s="35" t="s">
        <v>56</v>
      </c>
      <c r="E1195" s="39" t="s">
        <v>2326</v>
      </c>
    </row>
    <row r="1196" spans="1:5" ht="12.75">
      <c r="A1196" s="35" t="s">
        <v>57</v>
      </c>
      <c r="E1196" s="40" t="s">
        <v>5</v>
      </c>
    </row>
    <row r="1197" spans="1:5" ht="12.75">
      <c r="A1197" t="s">
        <v>59</v>
      </c>
      <c r="E1197" s="39" t="s">
        <v>5</v>
      </c>
    </row>
    <row r="1198" spans="1:16" ht="38.25">
      <c r="A1198" t="s">
        <v>50</v>
      </c>
      <c s="34" t="s">
        <v>2327</v>
      </c>
      <c s="34" t="s">
        <v>2328</v>
      </c>
      <c s="35" t="s">
        <v>5</v>
      </c>
      <c s="6" t="s">
        <v>2329</v>
      </c>
      <c s="36" t="s">
        <v>1327</v>
      </c>
      <c s="37">
        <v>1</v>
      </c>
      <c s="36">
        <v>0</v>
      </c>
      <c s="36">
        <f>ROUND(G1198*H1198,6)</f>
      </c>
      <c r="L1198" s="38">
        <v>0</v>
      </c>
      <c s="32">
        <f>ROUND(ROUND(L1198,2)*ROUND(G1198,3),2)</f>
      </c>
      <c s="36" t="s">
        <v>55</v>
      </c>
      <c>
        <f>(M1198*21)/100</f>
      </c>
      <c t="s">
        <v>28</v>
      </c>
    </row>
    <row r="1199" spans="1:5" ht="38.25">
      <c r="A1199" s="35" t="s">
        <v>56</v>
      </c>
      <c r="E1199" s="39" t="s">
        <v>2329</v>
      </c>
    </row>
    <row r="1200" spans="1:5" ht="12.75">
      <c r="A1200" s="35" t="s">
        <v>57</v>
      </c>
      <c r="E1200" s="40" t="s">
        <v>5</v>
      </c>
    </row>
    <row r="1201" spans="1:5" ht="12.75">
      <c r="A1201" t="s">
        <v>59</v>
      </c>
      <c r="E1201" s="39" t="s">
        <v>5</v>
      </c>
    </row>
    <row r="1202" spans="1:16" ht="25.5">
      <c r="A1202" t="s">
        <v>50</v>
      </c>
      <c s="34" t="s">
        <v>2330</v>
      </c>
      <c s="34" t="s">
        <v>2331</v>
      </c>
      <c s="35" t="s">
        <v>5</v>
      </c>
      <c s="6" t="s">
        <v>2332</v>
      </c>
      <c s="36" t="s">
        <v>1327</v>
      </c>
      <c s="37">
        <v>1</v>
      </c>
      <c s="36">
        <v>0</v>
      </c>
      <c s="36">
        <f>ROUND(G1202*H1202,6)</f>
      </c>
      <c r="L1202" s="38">
        <v>0</v>
      </c>
      <c s="32">
        <f>ROUND(ROUND(L1202,2)*ROUND(G1202,3),2)</f>
      </c>
      <c s="36" t="s">
        <v>55</v>
      </c>
      <c>
        <f>(M1202*21)/100</f>
      </c>
      <c t="s">
        <v>28</v>
      </c>
    </row>
    <row r="1203" spans="1:5" ht="25.5">
      <c r="A1203" s="35" t="s">
        <v>56</v>
      </c>
      <c r="E1203" s="39" t="s">
        <v>2332</v>
      </c>
    </row>
    <row r="1204" spans="1:5" ht="12.75">
      <c r="A1204" s="35" t="s">
        <v>57</v>
      </c>
      <c r="E1204" s="40" t="s">
        <v>5</v>
      </c>
    </row>
    <row r="1205" spans="1:5" ht="12.75">
      <c r="A1205" t="s">
        <v>59</v>
      </c>
      <c r="E1205" s="39" t="s">
        <v>5</v>
      </c>
    </row>
    <row r="1206" spans="1:16" ht="38.25">
      <c r="A1206" t="s">
        <v>50</v>
      </c>
      <c s="34" t="s">
        <v>2333</v>
      </c>
      <c s="34" t="s">
        <v>2334</v>
      </c>
      <c s="35" t="s">
        <v>5</v>
      </c>
      <c s="6" t="s">
        <v>2335</v>
      </c>
      <c s="36" t="s">
        <v>1327</v>
      </c>
      <c s="37">
        <v>1</v>
      </c>
      <c s="36">
        <v>0</v>
      </c>
      <c s="36">
        <f>ROUND(G1206*H1206,6)</f>
      </c>
      <c r="L1206" s="38">
        <v>0</v>
      </c>
      <c s="32">
        <f>ROUND(ROUND(L1206,2)*ROUND(G1206,3),2)</f>
      </c>
      <c s="36" t="s">
        <v>55</v>
      </c>
      <c>
        <f>(M1206*21)/100</f>
      </c>
      <c t="s">
        <v>28</v>
      </c>
    </row>
    <row r="1207" spans="1:5" ht="38.25">
      <c r="A1207" s="35" t="s">
        <v>56</v>
      </c>
      <c r="E1207" s="39" t="s">
        <v>2335</v>
      </c>
    </row>
    <row r="1208" spans="1:5" ht="12.75">
      <c r="A1208" s="35" t="s">
        <v>57</v>
      </c>
      <c r="E1208" s="40" t="s">
        <v>5</v>
      </c>
    </row>
    <row r="1209" spans="1:5" ht="12.75">
      <c r="A1209" t="s">
        <v>59</v>
      </c>
      <c r="E1209" s="39" t="s">
        <v>5</v>
      </c>
    </row>
    <row r="1210" spans="1:16" ht="25.5">
      <c r="A1210" t="s">
        <v>50</v>
      </c>
      <c s="34" t="s">
        <v>2336</v>
      </c>
      <c s="34" t="s">
        <v>2337</v>
      </c>
      <c s="35" t="s">
        <v>5</v>
      </c>
      <c s="6" t="s">
        <v>2338</v>
      </c>
      <c s="36" t="s">
        <v>1327</v>
      </c>
      <c s="37">
        <v>1</v>
      </c>
      <c s="36">
        <v>0</v>
      </c>
      <c s="36">
        <f>ROUND(G1210*H1210,6)</f>
      </c>
      <c r="L1210" s="38">
        <v>0</v>
      </c>
      <c s="32">
        <f>ROUND(ROUND(L1210,2)*ROUND(G1210,3),2)</f>
      </c>
      <c s="36" t="s">
        <v>55</v>
      </c>
      <c>
        <f>(M1210*21)/100</f>
      </c>
      <c t="s">
        <v>28</v>
      </c>
    </row>
    <row r="1211" spans="1:5" ht="25.5">
      <c r="A1211" s="35" t="s">
        <v>56</v>
      </c>
      <c r="E1211" s="39" t="s">
        <v>2338</v>
      </c>
    </row>
    <row r="1212" spans="1:5" ht="12.75">
      <c r="A1212" s="35" t="s">
        <v>57</v>
      </c>
      <c r="E1212" s="40" t="s">
        <v>5</v>
      </c>
    </row>
    <row r="1213" spans="1:5" ht="12.75">
      <c r="A1213" t="s">
        <v>59</v>
      </c>
      <c r="E1213" s="39" t="s">
        <v>5</v>
      </c>
    </row>
    <row r="1214" spans="1:16" ht="38.25">
      <c r="A1214" t="s">
        <v>50</v>
      </c>
      <c s="34" t="s">
        <v>2339</v>
      </c>
      <c s="34" t="s">
        <v>2340</v>
      </c>
      <c s="35" t="s">
        <v>5</v>
      </c>
      <c s="6" t="s">
        <v>2341</v>
      </c>
      <c s="36" t="s">
        <v>1327</v>
      </c>
      <c s="37">
        <v>1</v>
      </c>
      <c s="36">
        <v>0</v>
      </c>
      <c s="36">
        <f>ROUND(G1214*H1214,6)</f>
      </c>
      <c r="L1214" s="38">
        <v>0</v>
      </c>
      <c s="32">
        <f>ROUND(ROUND(L1214,2)*ROUND(G1214,3),2)</f>
      </c>
      <c s="36" t="s">
        <v>55</v>
      </c>
      <c>
        <f>(M1214*21)/100</f>
      </c>
      <c t="s">
        <v>28</v>
      </c>
    </row>
    <row r="1215" spans="1:5" ht="38.25">
      <c r="A1215" s="35" t="s">
        <v>56</v>
      </c>
      <c r="E1215" s="39" t="s">
        <v>2341</v>
      </c>
    </row>
    <row r="1216" spans="1:5" ht="12.75">
      <c r="A1216" s="35" t="s">
        <v>57</v>
      </c>
      <c r="E1216" s="40" t="s">
        <v>5</v>
      </c>
    </row>
    <row r="1217" spans="1:5" ht="12.75">
      <c r="A1217" t="s">
        <v>59</v>
      </c>
      <c r="E1217" s="39" t="s">
        <v>5</v>
      </c>
    </row>
    <row r="1218" spans="1:16" ht="25.5">
      <c r="A1218" t="s">
        <v>50</v>
      </c>
      <c s="34" t="s">
        <v>2342</v>
      </c>
      <c s="34" t="s">
        <v>2343</v>
      </c>
      <c s="35" t="s">
        <v>5</v>
      </c>
      <c s="6" t="s">
        <v>2344</v>
      </c>
      <c s="36" t="s">
        <v>1327</v>
      </c>
      <c s="37">
        <v>1</v>
      </c>
      <c s="36">
        <v>0</v>
      </c>
      <c s="36">
        <f>ROUND(G1218*H1218,6)</f>
      </c>
      <c r="L1218" s="38">
        <v>0</v>
      </c>
      <c s="32">
        <f>ROUND(ROUND(L1218,2)*ROUND(G1218,3),2)</f>
      </c>
      <c s="36" t="s">
        <v>55</v>
      </c>
      <c>
        <f>(M1218*21)/100</f>
      </c>
      <c t="s">
        <v>28</v>
      </c>
    </row>
    <row r="1219" spans="1:5" ht="25.5">
      <c r="A1219" s="35" t="s">
        <v>56</v>
      </c>
      <c r="E1219" s="39" t="s">
        <v>2344</v>
      </c>
    </row>
    <row r="1220" spans="1:5" ht="12.75">
      <c r="A1220" s="35" t="s">
        <v>57</v>
      </c>
      <c r="E1220" s="40" t="s">
        <v>5</v>
      </c>
    </row>
    <row r="1221" spans="1:5" ht="12.75">
      <c r="A1221" t="s">
        <v>59</v>
      </c>
      <c r="E1221" s="39" t="s">
        <v>5</v>
      </c>
    </row>
    <row r="1222" spans="1:16" ht="25.5">
      <c r="A1222" t="s">
        <v>50</v>
      </c>
      <c s="34" t="s">
        <v>2345</v>
      </c>
      <c s="34" t="s">
        <v>2346</v>
      </c>
      <c s="35" t="s">
        <v>5</v>
      </c>
      <c s="6" t="s">
        <v>2347</v>
      </c>
      <c s="36" t="s">
        <v>1327</v>
      </c>
      <c s="37">
        <v>1</v>
      </c>
      <c s="36">
        <v>0</v>
      </c>
      <c s="36">
        <f>ROUND(G1222*H1222,6)</f>
      </c>
      <c r="L1222" s="38">
        <v>0</v>
      </c>
      <c s="32">
        <f>ROUND(ROUND(L1222,2)*ROUND(G1222,3),2)</f>
      </c>
      <c s="36" t="s">
        <v>55</v>
      </c>
      <c>
        <f>(M1222*21)/100</f>
      </c>
      <c t="s">
        <v>28</v>
      </c>
    </row>
    <row r="1223" spans="1:5" ht="25.5">
      <c r="A1223" s="35" t="s">
        <v>56</v>
      </c>
      <c r="E1223" s="39" t="s">
        <v>2347</v>
      </c>
    </row>
    <row r="1224" spans="1:5" ht="12.75">
      <c r="A1224" s="35" t="s">
        <v>57</v>
      </c>
      <c r="E1224" s="40" t="s">
        <v>5</v>
      </c>
    </row>
    <row r="1225" spans="1:5" ht="12.75">
      <c r="A1225" t="s">
        <v>59</v>
      </c>
      <c r="E1225" s="39" t="s">
        <v>5</v>
      </c>
    </row>
    <row r="1226" spans="1:16" ht="25.5">
      <c r="A1226" t="s">
        <v>50</v>
      </c>
      <c s="34" t="s">
        <v>2348</v>
      </c>
      <c s="34" t="s">
        <v>2349</v>
      </c>
      <c s="35" t="s">
        <v>5</v>
      </c>
      <c s="6" t="s">
        <v>2350</v>
      </c>
      <c s="36" t="s">
        <v>1327</v>
      </c>
      <c s="37">
        <v>1</v>
      </c>
      <c s="36">
        <v>0</v>
      </c>
      <c s="36">
        <f>ROUND(G1226*H1226,6)</f>
      </c>
      <c r="L1226" s="38">
        <v>0</v>
      </c>
      <c s="32">
        <f>ROUND(ROUND(L1226,2)*ROUND(G1226,3),2)</f>
      </c>
      <c s="36" t="s">
        <v>55</v>
      </c>
      <c>
        <f>(M1226*21)/100</f>
      </c>
      <c t="s">
        <v>28</v>
      </c>
    </row>
    <row r="1227" spans="1:5" ht="25.5">
      <c r="A1227" s="35" t="s">
        <v>56</v>
      </c>
      <c r="E1227" s="39" t="s">
        <v>2350</v>
      </c>
    </row>
    <row r="1228" spans="1:5" ht="12.75">
      <c r="A1228" s="35" t="s">
        <v>57</v>
      </c>
      <c r="E1228" s="40" t="s">
        <v>5</v>
      </c>
    </row>
    <row r="1229" spans="1:5" ht="12.75">
      <c r="A1229" t="s">
        <v>59</v>
      </c>
      <c r="E1229" s="39" t="s">
        <v>5</v>
      </c>
    </row>
    <row r="1230" spans="1:16" ht="25.5">
      <c r="A1230" t="s">
        <v>50</v>
      </c>
      <c s="34" t="s">
        <v>2351</v>
      </c>
      <c s="34" t="s">
        <v>2352</v>
      </c>
      <c s="35" t="s">
        <v>5</v>
      </c>
      <c s="6" t="s">
        <v>2353</v>
      </c>
      <c s="36" t="s">
        <v>1327</v>
      </c>
      <c s="37">
        <v>1</v>
      </c>
      <c s="36">
        <v>0</v>
      </c>
      <c s="36">
        <f>ROUND(G1230*H1230,6)</f>
      </c>
      <c r="L1230" s="38">
        <v>0</v>
      </c>
      <c s="32">
        <f>ROUND(ROUND(L1230,2)*ROUND(G1230,3),2)</f>
      </c>
      <c s="36" t="s">
        <v>55</v>
      </c>
      <c>
        <f>(M1230*21)/100</f>
      </c>
      <c t="s">
        <v>28</v>
      </c>
    </row>
    <row r="1231" spans="1:5" ht="25.5">
      <c r="A1231" s="35" t="s">
        <v>56</v>
      </c>
      <c r="E1231" s="39" t="s">
        <v>2353</v>
      </c>
    </row>
    <row r="1232" spans="1:5" ht="12.75">
      <c r="A1232" s="35" t="s">
        <v>57</v>
      </c>
      <c r="E1232" s="40" t="s">
        <v>5</v>
      </c>
    </row>
    <row r="1233" spans="1:5" ht="12.75">
      <c r="A1233" t="s">
        <v>59</v>
      </c>
      <c r="E1233" s="39" t="s">
        <v>5</v>
      </c>
    </row>
    <row r="1234" spans="1:16" ht="25.5">
      <c r="A1234" t="s">
        <v>50</v>
      </c>
      <c s="34" t="s">
        <v>2354</v>
      </c>
      <c s="34" t="s">
        <v>2355</v>
      </c>
      <c s="35" t="s">
        <v>5</v>
      </c>
      <c s="6" t="s">
        <v>2356</v>
      </c>
      <c s="36" t="s">
        <v>1327</v>
      </c>
      <c s="37">
        <v>1</v>
      </c>
      <c s="36">
        <v>0</v>
      </c>
      <c s="36">
        <f>ROUND(G1234*H1234,6)</f>
      </c>
      <c r="L1234" s="38">
        <v>0</v>
      </c>
      <c s="32">
        <f>ROUND(ROUND(L1234,2)*ROUND(G1234,3),2)</f>
      </c>
      <c s="36" t="s">
        <v>55</v>
      </c>
      <c>
        <f>(M1234*21)/100</f>
      </c>
      <c t="s">
        <v>28</v>
      </c>
    </row>
    <row r="1235" spans="1:5" ht="25.5">
      <c r="A1235" s="35" t="s">
        <v>56</v>
      </c>
      <c r="E1235" s="39" t="s">
        <v>2356</v>
      </c>
    </row>
    <row r="1236" spans="1:5" ht="12.75">
      <c r="A1236" s="35" t="s">
        <v>57</v>
      </c>
      <c r="E1236" s="40" t="s">
        <v>5</v>
      </c>
    </row>
    <row r="1237" spans="1:5" ht="12.75">
      <c r="A1237" t="s">
        <v>59</v>
      </c>
      <c r="E1237" s="39" t="s">
        <v>5</v>
      </c>
    </row>
    <row r="1238" spans="1:16" ht="25.5">
      <c r="A1238" t="s">
        <v>50</v>
      </c>
      <c s="34" t="s">
        <v>2357</v>
      </c>
      <c s="34" t="s">
        <v>2358</v>
      </c>
      <c s="35" t="s">
        <v>5</v>
      </c>
      <c s="6" t="s">
        <v>2359</v>
      </c>
      <c s="36" t="s">
        <v>1327</v>
      </c>
      <c s="37">
        <v>1</v>
      </c>
      <c s="36">
        <v>0</v>
      </c>
      <c s="36">
        <f>ROUND(G1238*H1238,6)</f>
      </c>
      <c r="L1238" s="38">
        <v>0</v>
      </c>
      <c s="32">
        <f>ROUND(ROUND(L1238,2)*ROUND(G1238,3),2)</f>
      </c>
      <c s="36" t="s">
        <v>55</v>
      </c>
      <c>
        <f>(M1238*21)/100</f>
      </c>
      <c t="s">
        <v>28</v>
      </c>
    </row>
    <row r="1239" spans="1:5" ht="25.5">
      <c r="A1239" s="35" t="s">
        <v>56</v>
      </c>
      <c r="E1239" s="39" t="s">
        <v>2359</v>
      </c>
    </row>
    <row r="1240" spans="1:5" ht="12.75">
      <c r="A1240" s="35" t="s">
        <v>57</v>
      </c>
      <c r="E1240" s="40" t="s">
        <v>5</v>
      </c>
    </row>
    <row r="1241" spans="1:5" ht="12.75">
      <c r="A1241" t="s">
        <v>59</v>
      </c>
      <c r="E1241" s="39" t="s">
        <v>5</v>
      </c>
    </row>
    <row r="1242" spans="1:16" ht="25.5">
      <c r="A1242" t="s">
        <v>50</v>
      </c>
      <c s="34" t="s">
        <v>2360</v>
      </c>
      <c s="34" t="s">
        <v>2361</v>
      </c>
      <c s="35" t="s">
        <v>5</v>
      </c>
      <c s="6" t="s">
        <v>2362</v>
      </c>
      <c s="36" t="s">
        <v>1327</v>
      </c>
      <c s="37">
        <v>1</v>
      </c>
      <c s="36">
        <v>0</v>
      </c>
      <c s="36">
        <f>ROUND(G1242*H1242,6)</f>
      </c>
      <c r="L1242" s="38">
        <v>0</v>
      </c>
      <c s="32">
        <f>ROUND(ROUND(L1242,2)*ROUND(G1242,3),2)</f>
      </c>
      <c s="36" t="s">
        <v>55</v>
      </c>
      <c>
        <f>(M1242*21)/100</f>
      </c>
      <c t="s">
        <v>28</v>
      </c>
    </row>
    <row r="1243" spans="1:5" ht="25.5">
      <c r="A1243" s="35" t="s">
        <v>56</v>
      </c>
      <c r="E1243" s="39" t="s">
        <v>2362</v>
      </c>
    </row>
    <row r="1244" spans="1:5" ht="12.75">
      <c r="A1244" s="35" t="s">
        <v>57</v>
      </c>
      <c r="E1244" s="40" t="s">
        <v>5</v>
      </c>
    </row>
    <row r="1245" spans="1:5" ht="12.75">
      <c r="A1245" t="s">
        <v>59</v>
      </c>
      <c r="E1245" s="39" t="s">
        <v>5</v>
      </c>
    </row>
    <row r="1246" spans="1:16" ht="25.5">
      <c r="A1246" t="s">
        <v>50</v>
      </c>
      <c s="34" t="s">
        <v>2363</v>
      </c>
      <c s="34" t="s">
        <v>2364</v>
      </c>
      <c s="35" t="s">
        <v>5</v>
      </c>
      <c s="6" t="s">
        <v>2365</v>
      </c>
      <c s="36" t="s">
        <v>1327</v>
      </c>
      <c s="37">
        <v>1</v>
      </c>
      <c s="36">
        <v>0</v>
      </c>
      <c s="36">
        <f>ROUND(G1246*H1246,6)</f>
      </c>
      <c r="L1246" s="38">
        <v>0</v>
      </c>
      <c s="32">
        <f>ROUND(ROUND(L1246,2)*ROUND(G1246,3),2)</f>
      </c>
      <c s="36" t="s">
        <v>55</v>
      </c>
      <c>
        <f>(M1246*21)/100</f>
      </c>
      <c t="s">
        <v>28</v>
      </c>
    </row>
    <row r="1247" spans="1:5" ht="25.5">
      <c r="A1247" s="35" t="s">
        <v>56</v>
      </c>
      <c r="E1247" s="39" t="s">
        <v>2365</v>
      </c>
    </row>
    <row r="1248" spans="1:5" ht="12.75">
      <c r="A1248" s="35" t="s">
        <v>57</v>
      </c>
      <c r="E1248" s="40" t="s">
        <v>5</v>
      </c>
    </row>
    <row r="1249" spans="1:5" ht="12.75">
      <c r="A1249" t="s">
        <v>59</v>
      </c>
      <c r="E1249" s="39" t="s">
        <v>5</v>
      </c>
    </row>
    <row r="1250" spans="1:16" ht="25.5">
      <c r="A1250" t="s">
        <v>50</v>
      </c>
      <c s="34" t="s">
        <v>2366</v>
      </c>
      <c s="34" t="s">
        <v>2367</v>
      </c>
      <c s="35" t="s">
        <v>5</v>
      </c>
      <c s="6" t="s">
        <v>2368</v>
      </c>
      <c s="36" t="s">
        <v>1327</v>
      </c>
      <c s="37">
        <v>1</v>
      </c>
      <c s="36">
        <v>0</v>
      </c>
      <c s="36">
        <f>ROUND(G1250*H1250,6)</f>
      </c>
      <c r="L1250" s="38">
        <v>0</v>
      </c>
      <c s="32">
        <f>ROUND(ROUND(L1250,2)*ROUND(G1250,3),2)</f>
      </c>
      <c s="36" t="s">
        <v>55</v>
      </c>
      <c>
        <f>(M1250*21)/100</f>
      </c>
      <c t="s">
        <v>28</v>
      </c>
    </row>
    <row r="1251" spans="1:5" ht="25.5">
      <c r="A1251" s="35" t="s">
        <v>56</v>
      </c>
      <c r="E1251" s="39" t="s">
        <v>2368</v>
      </c>
    </row>
    <row r="1252" spans="1:5" ht="12.75">
      <c r="A1252" s="35" t="s">
        <v>57</v>
      </c>
      <c r="E1252" s="40" t="s">
        <v>5</v>
      </c>
    </row>
    <row r="1253" spans="1:5" ht="12.75">
      <c r="A1253" t="s">
        <v>59</v>
      </c>
      <c r="E1253" s="39" t="s">
        <v>5</v>
      </c>
    </row>
    <row r="1254" spans="1:16" ht="25.5">
      <c r="A1254" t="s">
        <v>50</v>
      </c>
      <c s="34" t="s">
        <v>2369</v>
      </c>
      <c s="34" t="s">
        <v>2370</v>
      </c>
      <c s="35" t="s">
        <v>5</v>
      </c>
      <c s="6" t="s">
        <v>2371</v>
      </c>
      <c s="36" t="s">
        <v>1327</v>
      </c>
      <c s="37">
        <v>1</v>
      </c>
      <c s="36">
        <v>0</v>
      </c>
      <c s="36">
        <f>ROUND(G1254*H1254,6)</f>
      </c>
      <c r="L1254" s="38">
        <v>0</v>
      </c>
      <c s="32">
        <f>ROUND(ROUND(L1254,2)*ROUND(G1254,3),2)</f>
      </c>
      <c s="36" t="s">
        <v>55</v>
      </c>
      <c>
        <f>(M1254*21)/100</f>
      </c>
      <c t="s">
        <v>28</v>
      </c>
    </row>
    <row r="1255" spans="1:5" ht="25.5">
      <c r="A1255" s="35" t="s">
        <v>56</v>
      </c>
      <c r="E1255" s="39" t="s">
        <v>2371</v>
      </c>
    </row>
    <row r="1256" spans="1:5" ht="12.75">
      <c r="A1256" s="35" t="s">
        <v>57</v>
      </c>
      <c r="E1256" s="40" t="s">
        <v>5</v>
      </c>
    </row>
    <row r="1257" spans="1:5" ht="12.75">
      <c r="A1257" t="s">
        <v>59</v>
      </c>
      <c r="E1257" s="39" t="s">
        <v>5</v>
      </c>
    </row>
    <row r="1258" spans="1:16" ht="25.5">
      <c r="A1258" t="s">
        <v>50</v>
      </c>
      <c s="34" t="s">
        <v>2372</v>
      </c>
      <c s="34" t="s">
        <v>2373</v>
      </c>
      <c s="35" t="s">
        <v>5</v>
      </c>
      <c s="6" t="s">
        <v>2374</v>
      </c>
      <c s="36" t="s">
        <v>1327</v>
      </c>
      <c s="37">
        <v>1</v>
      </c>
      <c s="36">
        <v>0</v>
      </c>
      <c s="36">
        <f>ROUND(G1258*H1258,6)</f>
      </c>
      <c r="L1258" s="38">
        <v>0</v>
      </c>
      <c s="32">
        <f>ROUND(ROUND(L1258,2)*ROUND(G1258,3),2)</f>
      </c>
      <c s="36" t="s">
        <v>55</v>
      </c>
      <c>
        <f>(M1258*21)/100</f>
      </c>
      <c t="s">
        <v>28</v>
      </c>
    </row>
    <row r="1259" spans="1:5" ht="25.5">
      <c r="A1259" s="35" t="s">
        <v>56</v>
      </c>
      <c r="E1259" s="39" t="s">
        <v>2374</v>
      </c>
    </row>
    <row r="1260" spans="1:5" ht="12.75">
      <c r="A1260" s="35" t="s">
        <v>57</v>
      </c>
      <c r="E1260" s="40" t="s">
        <v>5</v>
      </c>
    </row>
    <row r="1261" spans="1:5" ht="12.75">
      <c r="A1261" t="s">
        <v>59</v>
      </c>
      <c r="E1261" s="39" t="s">
        <v>5</v>
      </c>
    </row>
    <row r="1262" spans="1:16" ht="25.5">
      <c r="A1262" t="s">
        <v>50</v>
      </c>
      <c s="34" t="s">
        <v>2375</v>
      </c>
      <c s="34" t="s">
        <v>2376</v>
      </c>
      <c s="35" t="s">
        <v>5</v>
      </c>
      <c s="6" t="s">
        <v>2377</v>
      </c>
      <c s="36" t="s">
        <v>1327</v>
      </c>
      <c s="37">
        <v>1</v>
      </c>
      <c s="36">
        <v>0</v>
      </c>
      <c s="36">
        <f>ROUND(G1262*H1262,6)</f>
      </c>
      <c r="L1262" s="38">
        <v>0</v>
      </c>
      <c s="32">
        <f>ROUND(ROUND(L1262,2)*ROUND(G1262,3),2)</f>
      </c>
      <c s="36" t="s">
        <v>55</v>
      </c>
      <c>
        <f>(M1262*21)/100</f>
      </c>
      <c t="s">
        <v>28</v>
      </c>
    </row>
    <row r="1263" spans="1:5" ht="25.5">
      <c r="A1263" s="35" t="s">
        <v>56</v>
      </c>
      <c r="E1263" s="39" t="s">
        <v>2378</v>
      </c>
    </row>
    <row r="1264" spans="1:5" ht="12.75">
      <c r="A1264" s="35" t="s">
        <v>57</v>
      </c>
      <c r="E1264" s="40" t="s">
        <v>5</v>
      </c>
    </row>
    <row r="1265" spans="1:5" ht="12.75">
      <c r="A1265" t="s">
        <v>59</v>
      </c>
      <c r="E1265" s="39" t="s">
        <v>5</v>
      </c>
    </row>
    <row r="1266" spans="1:16" ht="25.5">
      <c r="A1266" t="s">
        <v>50</v>
      </c>
      <c s="34" t="s">
        <v>2379</v>
      </c>
      <c s="34" t="s">
        <v>2380</v>
      </c>
      <c s="35" t="s">
        <v>5</v>
      </c>
      <c s="6" t="s">
        <v>2381</v>
      </c>
      <c s="36" t="s">
        <v>1327</v>
      </c>
      <c s="37">
        <v>1</v>
      </c>
      <c s="36">
        <v>0</v>
      </c>
      <c s="36">
        <f>ROUND(G1266*H1266,6)</f>
      </c>
      <c r="L1266" s="38">
        <v>0</v>
      </c>
      <c s="32">
        <f>ROUND(ROUND(L1266,2)*ROUND(G1266,3),2)</f>
      </c>
      <c s="36" t="s">
        <v>55</v>
      </c>
      <c>
        <f>(M1266*21)/100</f>
      </c>
      <c t="s">
        <v>28</v>
      </c>
    </row>
    <row r="1267" spans="1:5" ht="25.5">
      <c r="A1267" s="35" t="s">
        <v>56</v>
      </c>
      <c r="E1267" s="39" t="s">
        <v>2381</v>
      </c>
    </row>
    <row r="1268" spans="1:5" ht="12.75">
      <c r="A1268" s="35" t="s">
        <v>57</v>
      </c>
      <c r="E1268" s="40" t="s">
        <v>5</v>
      </c>
    </row>
    <row r="1269" spans="1:5" ht="12.75">
      <c r="A1269" t="s">
        <v>59</v>
      </c>
      <c r="E1269" s="39" t="s">
        <v>5</v>
      </c>
    </row>
    <row r="1270" spans="1:16" ht="25.5">
      <c r="A1270" t="s">
        <v>50</v>
      </c>
      <c s="34" t="s">
        <v>2382</v>
      </c>
      <c s="34" t="s">
        <v>2383</v>
      </c>
      <c s="35" t="s">
        <v>5</v>
      </c>
      <c s="6" t="s">
        <v>2384</v>
      </c>
      <c s="36" t="s">
        <v>1327</v>
      </c>
      <c s="37">
        <v>1</v>
      </c>
      <c s="36">
        <v>0</v>
      </c>
      <c s="36">
        <f>ROUND(G1270*H1270,6)</f>
      </c>
      <c r="L1270" s="38">
        <v>0</v>
      </c>
      <c s="32">
        <f>ROUND(ROUND(L1270,2)*ROUND(G1270,3),2)</f>
      </c>
      <c s="36" t="s">
        <v>55</v>
      </c>
      <c>
        <f>(M1270*21)/100</f>
      </c>
      <c t="s">
        <v>28</v>
      </c>
    </row>
    <row r="1271" spans="1:5" ht="25.5">
      <c r="A1271" s="35" t="s">
        <v>56</v>
      </c>
      <c r="E1271" s="39" t="s">
        <v>2385</v>
      </c>
    </row>
    <row r="1272" spans="1:5" ht="12.75">
      <c r="A1272" s="35" t="s">
        <v>57</v>
      </c>
      <c r="E1272" s="40" t="s">
        <v>5</v>
      </c>
    </row>
    <row r="1273" spans="1:5" ht="12.75">
      <c r="A1273" t="s">
        <v>59</v>
      </c>
      <c r="E1273" s="39" t="s">
        <v>5</v>
      </c>
    </row>
    <row r="1274" spans="1:16" ht="25.5">
      <c r="A1274" t="s">
        <v>50</v>
      </c>
      <c s="34" t="s">
        <v>2386</v>
      </c>
      <c s="34" t="s">
        <v>2387</v>
      </c>
      <c s="35" t="s">
        <v>5</v>
      </c>
      <c s="6" t="s">
        <v>2388</v>
      </c>
      <c s="36" t="s">
        <v>1327</v>
      </c>
      <c s="37">
        <v>1</v>
      </c>
      <c s="36">
        <v>0</v>
      </c>
      <c s="36">
        <f>ROUND(G1274*H1274,6)</f>
      </c>
      <c r="L1274" s="38">
        <v>0</v>
      </c>
      <c s="32">
        <f>ROUND(ROUND(L1274,2)*ROUND(G1274,3),2)</f>
      </c>
      <c s="36" t="s">
        <v>55</v>
      </c>
      <c>
        <f>(M1274*21)/100</f>
      </c>
      <c t="s">
        <v>28</v>
      </c>
    </row>
    <row r="1275" spans="1:5" ht="25.5">
      <c r="A1275" s="35" t="s">
        <v>56</v>
      </c>
      <c r="E1275" s="39" t="s">
        <v>2388</v>
      </c>
    </row>
    <row r="1276" spans="1:5" ht="12.75">
      <c r="A1276" s="35" t="s">
        <v>57</v>
      </c>
      <c r="E1276" s="40" t="s">
        <v>5</v>
      </c>
    </row>
    <row r="1277" spans="1:5" ht="12.75">
      <c r="A1277" t="s">
        <v>59</v>
      </c>
      <c r="E1277" s="39" t="s">
        <v>5</v>
      </c>
    </row>
    <row r="1278" spans="1:16" ht="25.5">
      <c r="A1278" t="s">
        <v>50</v>
      </c>
      <c s="34" t="s">
        <v>2389</v>
      </c>
      <c s="34" t="s">
        <v>2390</v>
      </c>
      <c s="35" t="s">
        <v>5</v>
      </c>
      <c s="6" t="s">
        <v>2391</v>
      </c>
      <c s="36" t="s">
        <v>1327</v>
      </c>
      <c s="37">
        <v>1</v>
      </c>
      <c s="36">
        <v>0</v>
      </c>
      <c s="36">
        <f>ROUND(G1278*H1278,6)</f>
      </c>
      <c r="L1278" s="38">
        <v>0</v>
      </c>
      <c s="32">
        <f>ROUND(ROUND(L1278,2)*ROUND(G1278,3),2)</f>
      </c>
      <c s="36" t="s">
        <v>55</v>
      </c>
      <c>
        <f>(M1278*21)/100</f>
      </c>
      <c t="s">
        <v>28</v>
      </c>
    </row>
    <row r="1279" spans="1:5" ht="25.5">
      <c r="A1279" s="35" t="s">
        <v>56</v>
      </c>
      <c r="E1279" s="39" t="s">
        <v>2392</v>
      </c>
    </row>
    <row r="1280" spans="1:5" ht="12.75">
      <c r="A1280" s="35" t="s">
        <v>57</v>
      </c>
      <c r="E1280" s="40" t="s">
        <v>5</v>
      </c>
    </row>
    <row r="1281" spans="1:5" ht="12.75">
      <c r="A1281" t="s">
        <v>59</v>
      </c>
      <c r="E1281" s="39" t="s">
        <v>5</v>
      </c>
    </row>
    <row r="1282" spans="1:16" ht="25.5">
      <c r="A1282" t="s">
        <v>50</v>
      </c>
      <c s="34" t="s">
        <v>2393</v>
      </c>
      <c s="34" t="s">
        <v>2394</v>
      </c>
      <c s="35" t="s">
        <v>5</v>
      </c>
      <c s="6" t="s">
        <v>2395</v>
      </c>
      <c s="36" t="s">
        <v>1327</v>
      </c>
      <c s="37">
        <v>1</v>
      </c>
      <c s="36">
        <v>0</v>
      </c>
      <c s="36">
        <f>ROUND(G1282*H1282,6)</f>
      </c>
      <c r="L1282" s="38">
        <v>0</v>
      </c>
      <c s="32">
        <f>ROUND(ROUND(L1282,2)*ROUND(G1282,3),2)</f>
      </c>
      <c s="36" t="s">
        <v>55</v>
      </c>
      <c>
        <f>(M1282*21)/100</f>
      </c>
      <c t="s">
        <v>28</v>
      </c>
    </row>
    <row r="1283" spans="1:5" ht="25.5">
      <c r="A1283" s="35" t="s">
        <v>56</v>
      </c>
      <c r="E1283" s="39" t="s">
        <v>2395</v>
      </c>
    </row>
    <row r="1284" spans="1:5" ht="12.75">
      <c r="A1284" s="35" t="s">
        <v>57</v>
      </c>
      <c r="E1284" s="40" t="s">
        <v>5</v>
      </c>
    </row>
    <row r="1285" spans="1:5" ht="12.75">
      <c r="A1285" t="s">
        <v>59</v>
      </c>
      <c r="E1285" s="39" t="s">
        <v>5</v>
      </c>
    </row>
    <row r="1286" spans="1:16" ht="25.5">
      <c r="A1286" t="s">
        <v>50</v>
      </c>
      <c s="34" t="s">
        <v>2396</v>
      </c>
      <c s="34" t="s">
        <v>2397</v>
      </c>
      <c s="35" t="s">
        <v>5</v>
      </c>
      <c s="6" t="s">
        <v>2398</v>
      </c>
      <c s="36" t="s">
        <v>1327</v>
      </c>
      <c s="37">
        <v>1</v>
      </c>
      <c s="36">
        <v>0</v>
      </c>
      <c s="36">
        <f>ROUND(G1286*H1286,6)</f>
      </c>
      <c r="L1286" s="38">
        <v>0</v>
      </c>
      <c s="32">
        <f>ROUND(ROUND(L1286,2)*ROUND(G1286,3),2)</f>
      </c>
      <c s="36" t="s">
        <v>55</v>
      </c>
      <c>
        <f>(M1286*21)/100</f>
      </c>
      <c t="s">
        <v>28</v>
      </c>
    </row>
    <row r="1287" spans="1:5" ht="25.5">
      <c r="A1287" s="35" t="s">
        <v>56</v>
      </c>
      <c r="E1287" s="39" t="s">
        <v>2399</v>
      </c>
    </row>
    <row r="1288" spans="1:5" ht="12.75">
      <c r="A1288" s="35" t="s">
        <v>57</v>
      </c>
      <c r="E1288" s="40" t="s">
        <v>5</v>
      </c>
    </row>
    <row r="1289" spans="1:5" ht="12.75">
      <c r="A1289" t="s">
        <v>59</v>
      </c>
      <c r="E1289" s="39" t="s">
        <v>5</v>
      </c>
    </row>
    <row r="1290" spans="1:16" ht="25.5">
      <c r="A1290" t="s">
        <v>50</v>
      </c>
      <c s="34" t="s">
        <v>2400</v>
      </c>
      <c s="34" t="s">
        <v>2401</v>
      </c>
      <c s="35" t="s">
        <v>5</v>
      </c>
      <c s="6" t="s">
        <v>2402</v>
      </c>
      <c s="36" t="s">
        <v>1327</v>
      </c>
      <c s="37">
        <v>1</v>
      </c>
      <c s="36">
        <v>0</v>
      </c>
      <c s="36">
        <f>ROUND(G1290*H1290,6)</f>
      </c>
      <c r="L1290" s="38">
        <v>0</v>
      </c>
      <c s="32">
        <f>ROUND(ROUND(L1290,2)*ROUND(G1290,3),2)</f>
      </c>
      <c s="36" t="s">
        <v>55</v>
      </c>
      <c>
        <f>(M1290*21)/100</f>
      </c>
      <c t="s">
        <v>28</v>
      </c>
    </row>
    <row r="1291" spans="1:5" ht="25.5">
      <c r="A1291" s="35" t="s">
        <v>56</v>
      </c>
      <c r="E1291" s="39" t="s">
        <v>2402</v>
      </c>
    </row>
    <row r="1292" spans="1:5" ht="12.75">
      <c r="A1292" s="35" t="s">
        <v>57</v>
      </c>
      <c r="E1292" s="40" t="s">
        <v>5</v>
      </c>
    </row>
    <row r="1293" spans="1:5" ht="12.75">
      <c r="A1293" t="s">
        <v>59</v>
      </c>
      <c r="E1293" s="39" t="s">
        <v>5</v>
      </c>
    </row>
    <row r="1294" spans="1:16" ht="25.5">
      <c r="A1294" t="s">
        <v>50</v>
      </c>
      <c s="34" t="s">
        <v>2403</v>
      </c>
      <c s="34" t="s">
        <v>2404</v>
      </c>
      <c s="35" t="s">
        <v>5</v>
      </c>
      <c s="6" t="s">
        <v>2398</v>
      </c>
      <c s="36" t="s">
        <v>1327</v>
      </c>
      <c s="37">
        <v>1</v>
      </c>
      <c s="36">
        <v>0</v>
      </c>
      <c s="36">
        <f>ROUND(G1294*H1294,6)</f>
      </c>
      <c r="L1294" s="38">
        <v>0</v>
      </c>
      <c s="32">
        <f>ROUND(ROUND(L1294,2)*ROUND(G1294,3),2)</f>
      </c>
      <c s="36" t="s">
        <v>55</v>
      </c>
      <c>
        <f>(M1294*21)/100</f>
      </c>
      <c t="s">
        <v>28</v>
      </c>
    </row>
    <row r="1295" spans="1:5" ht="25.5">
      <c r="A1295" s="35" t="s">
        <v>56</v>
      </c>
      <c r="E1295" s="39" t="s">
        <v>2405</v>
      </c>
    </row>
    <row r="1296" spans="1:5" ht="12.75">
      <c r="A1296" s="35" t="s">
        <v>57</v>
      </c>
      <c r="E1296" s="40" t="s">
        <v>5</v>
      </c>
    </row>
    <row r="1297" spans="1:5" ht="12.75">
      <c r="A1297" t="s">
        <v>59</v>
      </c>
      <c r="E1297" s="39" t="s">
        <v>5</v>
      </c>
    </row>
    <row r="1298" spans="1:16" ht="25.5">
      <c r="A1298" t="s">
        <v>50</v>
      </c>
      <c s="34" t="s">
        <v>2406</v>
      </c>
      <c s="34" t="s">
        <v>2407</v>
      </c>
      <c s="35" t="s">
        <v>5</v>
      </c>
      <c s="6" t="s">
        <v>2408</v>
      </c>
      <c s="36" t="s">
        <v>1327</v>
      </c>
      <c s="37">
        <v>1</v>
      </c>
      <c s="36">
        <v>0</v>
      </c>
      <c s="36">
        <f>ROUND(G1298*H1298,6)</f>
      </c>
      <c r="L1298" s="38">
        <v>0</v>
      </c>
      <c s="32">
        <f>ROUND(ROUND(L1298,2)*ROUND(G1298,3),2)</f>
      </c>
      <c s="36" t="s">
        <v>55</v>
      </c>
      <c>
        <f>(M1298*21)/100</f>
      </c>
      <c t="s">
        <v>28</v>
      </c>
    </row>
    <row r="1299" spans="1:5" ht="25.5">
      <c r="A1299" s="35" t="s">
        <v>56</v>
      </c>
      <c r="E1299" s="39" t="s">
        <v>2408</v>
      </c>
    </row>
    <row r="1300" spans="1:5" ht="12.75">
      <c r="A1300" s="35" t="s">
        <v>57</v>
      </c>
      <c r="E1300" s="40" t="s">
        <v>5</v>
      </c>
    </row>
    <row r="1301" spans="1:5" ht="12.75">
      <c r="A1301" t="s">
        <v>59</v>
      </c>
      <c r="E1301" s="39" t="s">
        <v>5</v>
      </c>
    </row>
    <row r="1302" spans="1:16" ht="25.5">
      <c r="A1302" t="s">
        <v>50</v>
      </c>
      <c s="34" t="s">
        <v>2409</v>
      </c>
      <c s="34" t="s">
        <v>2410</v>
      </c>
      <c s="35" t="s">
        <v>5</v>
      </c>
      <c s="6" t="s">
        <v>2411</v>
      </c>
      <c s="36" t="s">
        <v>1327</v>
      </c>
      <c s="37">
        <v>1</v>
      </c>
      <c s="36">
        <v>0</v>
      </c>
      <c s="36">
        <f>ROUND(G1302*H1302,6)</f>
      </c>
      <c r="L1302" s="38">
        <v>0</v>
      </c>
      <c s="32">
        <f>ROUND(ROUND(L1302,2)*ROUND(G1302,3),2)</f>
      </c>
      <c s="36" t="s">
        <v>55</v>
      </c>
      <c>
        <f>(M1302*21)/100</f>
      </c>
      <c t="s">
        <v>28</v>
      </c>
    </row>
    <row r="1303" spans="1:5" ht="25.5">
      <c r="A1303" s="35" t="s">
        <v>56</v>
      </c>
      <c r="E1303" s="39" t="s">
        <v>2412</v>
      </c>
    </row>
    <row r="1304" spans="1:5" ht="12.75">
      <c r="A1304" s="35" t="s">
        <v>57</v>
      </c>
      <c r="E1304" s="40" t="s">
        <v>5</v>
      </c>
    </row>
    <row r="1305" spans="1:5" ht="12.75">
      <c r="A1305" t="s">
        <v>59</v>
      </c>
      <c r="E1305" s="39" t="s">
        <v>5</v>
      </c>
    </row>
    <row r="1306" spans="1:16" ht="25.5">
      <c r="A1306" t="s">
        <v>50</v>
      </c>
      <c s="34" t="s">
        <v>2413</v>
      </c>
      <c s="34" t="s">
        <v>2414</v>
      </c>
      <c s="35" t="s">
        <v>5</v>
      </c>
      <c s="6" t="s">
        <v>2415</v>
      </c>
      <c s="36" t="s">
        <v>1327</v>
      </c>
      <c s="37">
        <v>1</v>
      </c>
      <c s="36">
        <v>0</v>
      </c>
      <c s="36">
        <f>ROUND(G1306*H1306,6)</f>
      </c>
      <c r="L1306" s="38">
        <v>0</v>
      </c>
      <c s="32">
        <f>ROUND(ROUND(L1306,2)*ROUND(G1306,3),2)</f>
      </c>
      <c s="36" t="s">
        <v>55</v>
      </c>
      <c>
        <f>(M1306*21)/100</f>
      </c>
      <c t="s">
        <v>28</v>
      </c>
    </row>
    <row r="1307" spans="1:5" ht="25.5">
      <c r="A1307" s="35" t="s">
        <v>56</v>
      </c>
      <c r="E1307" s="39" t="s">
        <v>2415</v>
      </c>
    </row>
    <row r="1308" spans="1:5" ht="12.75">
      <c r="A1308" s="35" t="s">
        <v>57</v>
      </c>
      <c r="E1308" s="40" t="s">
        <v>5</v>
      </c>
    </row>
    <row r="1309" spans="1:5" ht="12.75">
      <c r="A1309" t="s">
        <v>59</v>
      </c>
      <c r="E1309" s="39" t="s">
        <v>5</v>
      </c>
    </row>
    <row r="1310" spans="1:16" ht="38.25">
      <c r="A1310" t="s">
        <v>50</v>
      </c>
      <c s="34" t="s">
        <v>2416</v>
      </c>
      <c s="34" t="s">
        <v>2417</v>
      </c>
      <c s="35" t="s">
        <v>5</v>
      </c>
      <c s="6" t="s">
        <v>2418</v>
      </c>
      <c s="36" t="s">
        <v>1327</v>
      </c>
      <c s="37">
        <v>1</v>
      </c>
      <c s="36">
        <v>0</v>
      </c>
      <c s="36">
        <f>ROUND(G1310*H1310,6)</f>
      </c>
      <c r="L1310" s="38">
        <v>0</v>
      </c>
      <c s="32">
        <f>ROUND(ROUND(L1310,2)*ROUND(G1310,3),2)</f>
      </c>
      <c s="36" t="s">
        <v>55</v>
      </c>
      <c>
        <f>(M1310*21)/100</f>
      </c>
      <c t="s">
        <v>28</v>
      </c>
    </row>
    <row r="1311" spans="1:5" ht="38.25">
      <c r="A1311" s="35" t="s">
        <v>56</v>
      </c>
      <c r="E1311" s="39" t="s">
        <v>2419</v>
      </c>
    </row>
    <row r="1312" spans="1:5" ht="12.75">
      <c r="A1312" s="35" t="s">
        <v>57</v>
      </c>
      <c r="E1312" s="40" t="s">
        <v>5</v>
      </c>
    </row>
    <row r="1313" spans="1:5" ht="12.75">
      <c r="A1313" t="s">
        <v>59</v>
      </c>
      <c r="E1313" s="39" t="s">
        <v>5</v>
      </c>
    </row>
    <row r="1314" spans="1:16" ht="25.5">
      <c r="A1314" t="s">
        <v>50</v>
      </c>
      <c s="34" t="s">
        <v>2420</v>
      </c>
      <c s="34" t="s">
        <v>2421</v>
      </c>
      <c s="35" t="s">
        <v>5</v>
      </c>
      <c s="6" t="s">
        <v>2422</v>
      </c>
      <c s="36" t="s">
        <v>1327</v>
      </c>
      <c s="37">
        <v>1</v>
      </c>
      <c s="36">
        <v>0</v>
      </c>
      <c s="36">
        <f>ROUND(G1314*H1314,6)</f>
      </c>
      <c r="L1314" s="38">
        <v>0</v>
      </c>
      <c s="32">
        <f>ROUND(ROUND(L1314,2)*ROUND(G1314,3),2)</f>
      </c>
      <c s="36" t="s">
        <v>55</v>
      </c>
      <c>
        <f>(M1314*21)/100</f>
      </c>
      <c t="s">
        <v>28</v>
      </c>
    </row>
    <row r="1315" spans="1:5" ht="25.5">
      <c r="A1315" s="35" t="s">
        <v>56</v>
      </c>
      <c r="E1315" s="39" t="s">
        <v>2422</v>
      </c>
    </row>
    <row r="1316" spans="1:5" ht="12.75">
      <c r="A1316" s="35" t="s">
        <v>57</v>
      </c>
      <c r="E1316" s="40" t="s">
        <v>5</v>
      </c>
    </row>
    <row r="1317" spans="1:5" ht="12.75">
      <c r="A1317" t="s">
        <v>59</v>
      </c>
      <c r="E1317" s="39" t="s">
        <v>5</v>
      </c>
    </row>
    <row r="1318" spans="1:16" ht="25.5">
      <c r="A1318" t="s">
        <v>50</v>
      </c>
      <c s="34" t="s">
        <v>2423</v>
      </c>
      <c s="34" t="s">
        <v>2424</v>
      </c>
      <c s="35" t="s">
        <v>5</v>
      </c>
      <c s="6" t="s">
        <v>2425</v>
      </c>
      <c s="36" t="s">
        <v>1327</v>
      </c>
      <c s="37">
        <v>1</v>
      </c>
      <c s="36">
        <v>0</v>
      </c>
      <c s="36">
        <f>ROUND(G1318*H1318,6)</f>
      </c>
      <c r="L1318" s="38">
        <v>0</v>
      </c>
      <c s="32">
        <f>ROUND(ROUND(L1318,2)*ROUND(G1318,3),2)</f>
      </c>
      <c s="36" t="s">
        <v>55</v>
      </c>
      <c>
        <f>(M1318*21)/100</f>
      </c>
      <c t="s">
        <v>28</v>
      </c>
    </row>
    <row r="1319" spans="1:5" ht="25.5">
      <c r="A1319" s="35" t="s">
        <v>56</v>
      </c>
      <c r="E1319" s="39" t="s">
        <v>2426</v>
      </c>
    </row>
    <row r="1320" spans="1:5" ht="12.75">
      <c r="A1320" s="35" t="s">
        <v>57</v>
      </c>
      <c r="E1320" s="40" t="s">
        <v>5</v>
      </c>
    </row>
    <row r="1321" spans="1:5" ht="12.75">
      <c r="A1321" t="s">
        <v>59</v>
      </c>
      <c r="E1321" s="39" t="s">
        <v>5</v>
      </c>
    </row>
    <row r="1322" spans="1:16" ht="25.5">
      <c r="A1322" t="s">
        <v>50</v>
      </c>
      <c s="34" t="s">
        <v>2427</v>
      </c>
      <c s="34" t="s">
        <v>2428</v>
      </c>
      <c s="35" t="s">
        <v>5</v>
      </c>
      <c s="6" t="s">
        <v>2429</v>
      </c>
      <c s="36" t="s">
        <v>1327</v>
      </c>
      <c s="37">
        <v>1</v>
      </c>
      <c s="36">
        <v>0</v>
      </c>
      <c s="36">
        <f>ROUND(G1322*H1322,6)</f>
      </c>
      <c r="L1322" s="38">
        <v>0</v>
      </c>
      <c s="32">
        <f>ROUND(ROUND(L1322,2)*ROUND(G1322,3),2)</f>
      </c>
      <c s="36" t="s">
        <v>55</v>
      </c>
      <c>
        <f>(M1322*21)/100</f>
      </c>
      <c t="s">
        <v>28</v>
      </c>
    </row>
    <row r="1323" spans="1:5" ht="25.5">
      <c r="A1323" s="35" t="s">
        <v>56</v>
      </c>
      <c r="E1323" s="39" t="s">
        <v>2429</v>
      </c>
    </row>
    <row r="1324" spans="1:5" ht="12.75">
      <c r="A1324" s="35" t="s">
        <v>57</v>
      </c>
      <c r="E1324" s="40" t="s">
        <v>5</v>
      </c>
    </row>
    <row r="1325" spans="1:5" ht="12.75">
      <c r="A1325" t="s">
        <v>59</v>
      </c>
      <c r="E1325" s="39" t="s">
        <v>5</v>
      </c>
    </row>
    <row r="1326" spans="1:16" ht="25.5">
      <c r="A1326" t="s">
        <v>50</v>
      </c>
      <c s="34" t="s">
        <v>2430</v>
      </c>
      <c s="34" t="s">
        <v>2431</v>
      </c>
      <c s="35" t="s">
        <v>5</v>
      </c>
      <c s="6" t="s">
        <v>2425</v>
      </c>
      <c s="36" t="s">
        <v>1327</v>
      </c>
      <c s="37">
        <v>1</v>
      </c>
      <c s="36">
        <v>0</v>
      </c>
      <c s="36">
        <f>ROUND(G1326*H1326,6)</f>
      </c>
      <c r="L1326" s="38">
        <v>0</v>
      </c>
      <c s="32">
        <f>ROUND(ROUND(L1326,2)*ROUND(G1326,3),2)</f>
      </c>
      <c s="36" t="s">
        <v>55</v>
      </c>
      <c>
        <f>(M1326*21)/100</f>
      </c>
      <c t="s">
        <v>28</v>
      </c>
    </row>
    <row r="1327" spans="1:5" ht="25.5">
      <c r="A1327" s="35" t="s">
        <v>56</v>
      </c>
      <c r="E1327" s="39" t="s">
        <v>2432</v>
      </c>
    </row>
    <row r="1328" spans="1:5" ht="12.75">
      <c r="A1328" s="35" t="s">
        <v>57</v>
      </c>
      <c r="E1328" s="40" t="s">
        <v>5</v>
      </c>
    </row>
    <row r="1329" spans="1:5" ht="12.75">
      <c r="A1329" t="s">
        <v>59</v>
      </c>
      <c r="E1329" s="39" t="s">
        <v>5</v>
      </c>
    </row>
    <row r="1330" spans="1:16" ht="25.5">
      <c r="A1330" t="s">
        <v>50</v>
      </c>
      <c s="34" t="s">
        <v>2433</v>
      </c>
      <c s="34" t="s">
        <v>2434</v>
      </c>
      <c s="35" t="s">
        <v>5</v>
      </c>
      <c s="6" t="s">
        <v>2435</v>
      </c>
      <c s="36" t="s">
        <v>1327</v>
      </c>
      <c s="37">
        <v>1</v>
      </c>
      <c s="36">
        <v>0</v>
      </c>
      <c s="36">
        <f>ROUND(G1330*H1330,6)</f>
      </c>
      <c r="L1330" s="38">
        <v>0</v>
      </c>
      <c s="32">
        <f>ROUND(ROUND(L1330,2)*ROUND(G1330,3),2)</f>
      </c>
      <c s="36" t="s">
        <v>55</v>
      </c>
      <c>
        <f>(M1330*21)/100</f>
      </c>
      <c t="s">
        <v>28</v>
      </c>
    </row>
    <row r="1331" spans="1:5" ht="25.5">
      <c r="A1331" s="35" t="s">
        <v>56</v>
      </c>
      <c r="E1331" s="39" t="s">
        <v>2435</v>
      </c>
    </row>
    <row r="1332" spans="1:5" ht="12.75">
      <c r="A1332" s="35" t="s">
        <v>57</v>
      </c>
      <c r="E1332" s="40" t="s">
        <v>5</v>
      </c>
    </row>
    <row r="1333" spans="1:5" ht="12.75">
      <c r="A1333" t="s">
        <v>59</v>
      </c>
      <c r="E1333" s="39" t="s">
        <v>5</v>
      </c>
    </row>
    <row r="1334" spans="1:16" ht="25.5">
      <c r="A1334" t="s">
        <v>50</v>
      </c>
      <c s="34" t="s">
        <v>2436</v>
      </c>
      <c s="34" t="s">
        <v>2437</v>
      </c>
      <c s="35" t="s">
        <v>5</v>
      </c>
      <c s="6" t="s">
        <v>2438</v>
      </c>
      <c s="36" t="s">
        <v>1327</v>
      </c>
      <c s="37">
        <v>1</v>
      </c>
      <c s="36">
        <v>0</v>
      </c>
      <c s="36">
        <f>ROUND(G1334*H1334,6)</f>
      </c>
      <c r="L1334" s="38">
        <v>0</v>
      </c>
      <c s="32">
        <f>ROUND(ROUND(L1334,2)*ROUND(G1334,3),2)</f>
      </c>
      <c s="36" t="s">
        <v>55</v>
      </c>
      <c>
        <f>(M1334*21)/100</f>
      </c>
      <c t="s">
        <v>28</v>
      </c>
    </row>
    <row r="1335" spans="1:5" ht="25.5">
      <c r="A1335" s="35" t="s">
        <v>56</v>
      </c>
      <c r="E1335" s="39" t="s">
        <v>2439</v>
      </c>
    </row>
    <row r="1336" spans="1:5" ht="12.75">
      <c r="A1336" s="35" t="s">
        <v>57</v>
      </c>
      <c r="E1336" s="40" t="s">
        <v>5</v>
      </c>
    </row>
    <row r="1337" spans="1:5" ht="12.75">
      <c r="A1337" t="s">
        <v>59</v>
      </c>
      <c r="E1337" s="39" t="s">
        <v>5</v>
      </c>
    </row>
    <row r="1338" spans="1:16" ht="25.5">
      <c r="A1338" t="s">
        <v>50</v>
      </c>
      <c s="34" t="s">
        <v>2440</v>
      </c>
      <c s="34" t="s">
        <v>2441</v>
      </c>
      <c s="35" t="s">
        <v>5</v>
      </c>
      <c s="6" t="s">
        <v>2442</v>
      </c>
      <c s="36" t="s">
        <v>1327</v>
      </c>
      <c s="37">
        <v>1</v>
      </c>
      <c s="36">
        <v>0</v>
      </c>
      <c s="36">
        <f>ROUND(G1338*H1338,6)</f>
      </c>
      <c r="L1338" s="38">
        <v>0</v>
      </c>
      <c s="32">
        <f>ROUND(ROUND(L1338,2)*ROUND(G1338,3),2)</f>
      </c>
      <c s="36" t="s">
        <v>55</v>
      </c>
      <c>
        <f>(M1338*21)/100</f>
      </c>
      <c t="s">
        <v>28</v>
      </c>
    </row>
    <row r="1339" spans="1:5" ht="25.5">
      <c r="A1339" s="35" t="s">
        <v>56</v>
      </c>
      <c r="E1339" s="39" t="s">
        <v>2442</v>
      </c>
    </row>
    <row r="1340" spans="1:5" ht="12.75">
      <c r="A1340" s="35" t="s">
        <v>57</v>
      </c>
      <c r="E1340" s="40" t="s">
        <v>5</v>
      </c>
    </row>
    <row r="1341" spans="1:5" ht="12.75">
      <c r="A1341" t="s">
        <v>59</v>
      </c>
      <c r="E1341" s="39" t="s">
        <v>5</v>
      </c>
    </row>
    <row r="1342" spans="1:16" ht="25.5">
      <c r="A1342" t="s">
        <v>50</v>
      </c>
      <c s="34" t="s">
        <v>2443</v>
      </c>
      <c s="34" t="s">
        <v>2444</v>
      </c>
      <c s="35" t="s">
        <v>5</v>
      </c>
      <c s="6" t="s">
        <v>2445</v>
      </c>
      <c s="36" t="s">
        <v>1327</v>
      </c>
      <c s="37">
        <v>1</v>
      </c>
      <c s="36">
        <v>0</v>
      </c>
      <c s="36">
        <f>ROUND(G1342*H1342,6)</f>
      </c>
      <c r="L1342" s="38">
        <v>0</v>
      </c>
      <c s="32">
        <f>ROUND(ROUND(L1342,2)*ROUND(G1342,3),2)</f>
      </c>
      <c s="36" t="s">
        <v>55</v>
      </c>
      <c>
        <f>(M1342*21)/100</f>
      </c>
      <c t="s">
        <v>28</v>
      </c>
    </row>
    <row r="1343" spans="1:5" ht="25.5">
      <c r="A1343" s="35" t="s">
        <v>56</v>
      </c>
      <c r="E1343" s="39" t="s">
        <v>2446</v>
      </c>
    </row>
    <row r="1344" spans="1:5" ht="12.75">
      <c r="A1344" s="35" t="s">
        <v>57</v>
      </c>
      <c r="E1344" s="40" t="s">
        <v>5</v>
      </c>
    </row>
    <row r="1345" spans="1:5" ht="12.75">
      <c r="A1345" t="s">
        <v>59</v>
      </c>
      <c r="E1345" s="39" t="s">
        <v>5</v>
      </c>
    </row>
    <row r="1346" spans="1:16" ht="25.5">
      <c r="A1346" t="s">
        <v>50</v>
      </c>
      <c s="34" t="s">
        <v>2447</v>
      </c>
      <c s="34" t="s">
        <v>2448</v>
      </c>
      <c s="35" t="s">
        <v>5</v>
      </c>
      <c s="6" t="s">
        <v>2449</v>
      </c>
      <c s="36" t="s">
        <v>1327</v>
      </c>
      <c s="37">
        <v>1</v>
      </c>
      <c s="36">
        <v>0</v>
      </c>
      <c s="36">
        <f>ROUND(G1346*H1346,6)</f>
      </c>
      <c r="L1346" s="38">
        <v>0</v>
      </c>
      <c s="32">
        <f>ROUND(ROUND(L1346,2)*ROUND(G1346,3),2)</f>
      </c>
      <c s="36" t="s">
        <v>55</v>
      </c>
      <c>
        <f>(M1346*21)/100</f>
      </c>
      <c t="s">
        <v>28</v>
      </c>
    </row>
    <row r="1347" spans="1:5" ht="25.5">
      <c r="A1347" s="35" t="s">
        <v>56</v>
      </c>
      <c r="E1347" s="39" t="s">
        <v>2449</v>
      </c>
    </row>
    <row r="1348" spans="1:5" ht="12.75">
      <c r="A1348" s="35" t="s">
        <v>57</v>
      </c>
      <c r="E1348" s="40" t="s">
        <v>5</v>
      </c>
    </row>
    <row r="1349" spans="1:5" ht="12.75">
      <c r="A1349" t="s">
        <v>59</v>
      </c>
      <c r="E1349" s="39" t="s">
        <v>5</v>
      </c>
    </row>
    <row r="1350" spans="1:16" ht="25.5">
      <c r="A1350" t="s">
        <v>50</v>
      </c>
      <c s="34" t="s">
        <v>2450</v>
      </c>
      <c s="34" t="s">
        <v>2451</v>
      </c>
      <c s="35" t="s">
        <v>5</v>
      </c>
      <c s="6" t="s">
        <v>2445</v>
      </c>
      <c s="36" t="s">
        <v>1327</v>
      </c>
      <c s="37">
        <v>1</v>
      </c>
      <c s="36">
        <v>0</v>
      </c>
      <c s="36">
        <f>ROUND(G1350*H1350,6)</f>
      </c>
      <c r="L1350" s="38">
        <v>0</v>
      </c>
      <c s="32">
        <f>ROUND(ROUND(L1350,2)*ROUND(G1350,3),2)</f>
      </c>
      <c s="36" t="s">
        <v>55</v>
      </c>
      <c>
        <f>(M1350*21)/100</f>
      </c>
      <c t="s">
        <v>28</v>
      </c>
    </row>
    <row r="1351" spans="1:5" ht="25.5">
      <c r="A1351" s="35" t="s">
        <v>56</v>
      </c>
      <c r="E1351" s="39" t="s">
        <v>2452</v>
      </c>
    </row>
    <row r="1352" spans="1:5" ht="12.75">
      <c r="A1352" s="35" t="s">
        <v>57</v>
      </c>
      <c r="E1352" s="40" t="s">
        <v>5</v>
      </c>
    </row>
    <row r="1353" spans="1:5" ht="12.75">
      <c r="A1353" t="s">
        <v>59</v>
      </c>
      <c r="E1353" s="39" t="s">
        <v>5</v>
      </c>
    </row>
    <row r="1354" spans="1:16" ht="25.5">
      <c r="A1354" t="s">
        <v>50</v>
      </c>
      <c s="34" t="s">
        <v>2453</v>
      </c>
      <c s="34" t="s">
        <v>2454</v>
      </c>
      <c s="35" t="s">
        <v>5</v>
      </c>
      <c s="6" t="s">
        <v>2455</v>
      </c>
      <c s="36" t="s">
        <v>1327</v>
      </c>
      <c s="37">
        <v>1</v>
      </c>
      <c s="36">
        <v>0</v>
      </c>
      <c s="36">
        <f>ROUND(G1354*H1354,6)</f>
      </c>
      <c r="L1354" s="38">
        <v>0</v>
      </c>
      <c s="32">
        <f>ROUND(ROUND(L1354,2)*ROUND(G1354,3),2)</f>
      </c>
      <c s="36" t="s">
        <v>55</v>
      </c>
      <c>
        <f>(M1354*21)/100</f>
      </c>
      <c t="s">
        <v>28</v>
      </c>
    </row>
    <row r="1355" spans="1:5" ht="25.5">
      <c r="A1355" s="35" t="s">
        <v>56</v>
      </c>
      <c r="E1355" s="39" t="s">
        <v>2455</v>
      </c>
    </row>
    <row r="1356" spans="1:5" ht="12.75">
      <c r="A1356" s="35" t="s">
        <v>57</v>
      </c>
      <c r="E1356" s="40" t="s">
        <v>5</v>
      </c>
    </row>
    <row r="1357" spans="1:5" ht="12.75">
      <c r="A1357" t="s">
        <v>59</v>
      </c>
      <c r="E1357" s="39" t="s">
        <v>5</v>
      </c>
    </row>
    <row r="1358" spans="1:16" ht="25.5">
      <c r="A1358" t="s">
        <v>50</v>
      </c>
      <c s="34" t="s">
        <v>2456</v>
      </c>
      <c s="34" t="s">
        <v>2457</v>
      </c>
      <c s="35" t="s">
        <v>5</v>
      </c>
      <c s="6" t="s">
        <v>2458</v>
      </c>
      <c s="36" t="s">
        <v>1327</v>
      </c>
      <c s="37">
        <v>1</v>
      </c>
      <c s="36">
        <v>0</v>
      </c>
      <c s="36">
        <f>ROUND(G1358*H1358,6)</f>
      </c>
      <c r="L1358" s="38">
        <v>0</v>
      </c>
      <c s="32">
        <f>ROUND(ROUND(L1358,2)*ROUND(G1358,3),2)</f>
      </c>
      <c s="36" t="s">
        <v>55</v>
      </c>
      <c>
        <f>(M1358*21)/100</f>
      </c>
      <c t="s">
        <v>28</v>
      </c>
    </row>
    <row r="1359" spans="1:5" ht="25.5">
      <c r="A1359" s="35" t="s">
        <v>56</v>
      </c>
      <c r="E1359" s="39" t="s">
        <v>2459</v>
      </c>
    </row>
    <row r="1360" spans="1:5" ht="12.75">
      <c r="A1360" s="35" t="s">
        <v>57</v>
      </c>
      <c r="E1360" s="40" t="s">
        <v>5</v>
      </c>
    </row>
    <row r="1361" spans="1:5" ht="12.75">
      <c r="A1361" t="s">
        <v>59</v>
      </c>
      <c r="E1361" s="39" t="s">
        <v>5</v>
      </c>
    </row>
    <row r="1362" spans="1:16" ht="25.5">
      <c r="A1362" t="s">
        <v>50</v>
      </c>
      <c s="34" t="s">
        <v>2460</v>
      </c>
      <c s="34" t="s">
        <v>2461</v>
      </c>
      <c s="35" t="s">
        <v>5</v>
      </c>
      <c s="6" t="s">
        <v>2462</v>
      </c>
      <c s="36" t="s">
        <v>1327</v>
      </c>
      <c s="37">
        <v>1</v>
      </c>
      <c s="36">
        <v>0</v>
      </c>
      <c s="36">
        <f>ROUND(G1362*H1362,6)</f>
      </c>
      <c r="L1362" s="38">
        <v>0</v>
      </c>
      <c s="32">
        <f>ROUND(ROUND(L1362,2)*ROUND(G1362,3),2)</f>
      </c>
      <c s="36" t="s">
        <v>55</v>
      </c>
      <c>
        <f>(M1362*21)/100</f>
      </c>
      <c t="s">
        <v>28</v>
      </c>
    </row>
    <row r="1363" spans="1:5" ht="25.5">
      <c r="A1363" s="35" t="s">
        <v>56</v>
      </c>
      <c r="E1363" s="39" t="s">
        <v>2462</v>
      </c>
    </row>
    <row r="1364" spans="1:5" ht="12.75">
      <c r="A1364" s="35" t="s">
        <v>57</v>
      </c>
      <c r="E1364" s="40" t="s">
        <v>5</v>
      </c>
    </row>
    <row r="1365" spans="1:5" ht="12.75">
      <c r="A1365" t="s">
        <v>59</v>
      </c>
      <c r="E1365" s="39" t="s">
        <v>5</v>
      </c>
    </row>
    <row r="1366" spans="1:16" ht="25.5">
      <c r="A1366" t="s">
        <v>50</v>
      </c>
      <c s="34" t="s">
        <v>2463</v>
      </c>
      <c s="34" t="s">
        <v>2464</v>
      </c>
      <c s="35" t="s">
        <v>5</v>
      </c>
      <c s="6" t="s">
        <v>2458</v>
      </c>
      <c s="36" t="s">
        <v>1327</v>
      </c>
      <c s="37">
        <v>1</v>
      </c>
      <c s="36">
        <v>0</v>
      </c>
      <c s="36">
        <f>ROUND(G1366*H1366,6)</f>
      </c>
      <c r="L1366" s="38">
        <v>0</v>
      </c>
      <c s="32">
        <f>ROUND(ROUND(L1366,2)*ROUND(G1366,3),2)</f>
      </c>
      <c s="36" t="s">
        <v>55</v>
      </c>
      <c>
        <f>(M1366*21)/100</f>
      </c>
      <c t="s">
        <v>28</v>
      </c>
    </row>
    <row r="1367" spans="1:5" ht="25.5">
      <c r="A1367" s="35" t="s">
        <v>56</v>
      </c>
      <c r="E1367" s="39" t="s">
        <v>2465</v>
      </c>
    </row>
    <row r="1368" spans="1:5" ht="12.75">
      <c r="A1368" s="35" t="s">
        <v>57</v>
      </c>
      <c r="E1368" s="40" t="s">
        <v>5</v>
      </c>
    </row>
    <row r="1369" spans="1:5" ht="12.75">
      <c r="A1369" t="s">
        <v>59</v>
      </c>
      <c r="E1369" s="39" t="s">
        <v>5</v>
      </c>
    </row>
    <row r="1370" spans="1:16" ht="25.5">
      <c r="A1370" t="s">
        <v>50</v>
      </c>
      <c s="34" t="s">
        <v>2466</v>
      </c>
      <c s="34" t="s">
        <v>2467</v>
      </c>
      <c s="35" t="s">
        <v>5</v>
      </c>
      <c s="6" t="s">
        <v>2468</v>
      </c>
      <c s="36" t="s">
        <v>1327</v>
      </c>
      <c s="37">
        <v>1</v>
      </c>
      <c s="36">
        <v>0</v>
      </c>
      <c s="36">
        <f>ROUND(G1370*H1370,6)</f>
      </c>
      <c r="L1370" s="38">
        <v>0</v>
      </c>
      <c s="32">
        <f>ROUND(ROUND(L1370,2)*ROUND(G1370,3),2)</f>
      </c>
      <c s="36" t="s">
        <v>55</v>
      </c>
      <c>
        <f>(M1370*21)/100</f>
      </c>
      <c t="s">
        <v>28</v>
      </c>
    </row>
    <row r="1371" spans="1:5" ht="25.5">
      <c r="A1371" s="35" t="s">
        <v>56</v>
      </c>
      <c r="E1371" s="39" t="s">
        <v>2468</v>
      </c>
    </row>
    <row r="1372" spans="1:5" ht="12.75">
      <c r="A1372" s="35" t="s">
        <v>57</v>
      </c>
      <c r="E1372" s="40" t="s">
        <v>5</v>
      </c>
    </row>
    <row r="1373" spans="1:5" ht="12.75">
      <c r="A1373" t="s">
        <v>59</v>
      </c>
      <c r="E1373" s="39" t="s">
        <v>5</v>
      </c>
    </row>
    <row r="1374" spans="1:16" ht="25.5">
      <c r="A1374" t="s">
        <v>50</v>
      </c>
      <c s="34" t="s">
        <v>2469</v>
      </c>
      <c s="34" t="s">
        <v>2470</v>
      </c>
      <c s="35" t="s">
        <v>5</v>
      </c>
      <c s="6" t="s">
        <v>2471</v>
      </c>
      <c s="36" t="s">
        <v>1327</v>
      </c>
      <c s="37">
        <v>1</v>
      </c>
      <c s="36">
        <v>0</v>
      </c>
      <c s="36">
        <f>ROUND(G1374*H1374,6)</f>
      </c>
      <c r="L1374" s="38">
        <v>0</v>
      </c>
      <c s="32">
        <f>ROUND(ROUND(L1374,2)*ROUND(G1374,3),2)</f>
      </c>
      <c s="36" t="s">
        <v>55</v>
      </c>
      <c>
        <f>(M1374*21)/100</f>
      </c>
      <c t="s">
        <v>28</v>
      </c>
    </row>
    <row r="1375" spans="1:5" ht="25.5">
      <c r="A1375" s="35" t="s">
        <v>56</v>
      </c>
      <c r="E1375" s="39" t="s">
        <v>2472</v>
      </c>
    </row>
    <row r="1376" spans="1:5" ht="12.75">
      <c r="A1376" s="35" t="s">
        <v>57</v>
      </c>
      <c r="E1376" s="40" t="s">
        <v>5</v>
      </c>
    </row>
    <row r="1377" spans="1:5" ht="12.75">
      <c r="A1377" t="s">
        <v>59</v>
      </c>
      <c r="E1377" s="39" t="s">
        <v>5</v>
      </c>
    </row>
    <row r="1378" spans="1:16" ht="25.5">
      <c r="A1378" t="s">
        <v>50</v>
      </c>
      <c s="34" t="s">
        <v>2473</v>
      </c>
      <c s="34" t="s">
        <v>2474</v>
      </c>
      <c s="35" t="s">
        <v>5</v>
      </c>
      <c s="6" t="s">
        <v>2475</v>
      </c>
      <c s="36" t="s">
        <v>1327</v>
      </c>
      <c s="37">
        <v>1</v>
      </c>
      <c s="36">
        <v>0</v>
      </c>
      <c s="36">
        <f>ROUND(G1378*H1378,6)</f>
      </c>
      <c r="L1378" s="38">
        <v>0</v>
      </c>
      <c s="32">
        <f>ROUND(ROUND(L1378,2)*ROUND(G1378,3),2)</f>
      </c>
      <c s="36" t="s">
        <v>55</v>
      </c>
      <c>
        <f>(M1378*21)/100</f>
      </c>
      <c t="s">
        <v>28</v>
      </c>
    </row>
    <row r="1379" spans="1:5" ht="25.5">
      <c r="A1379" s="35" t="s">
        <v>56</v>
      </c>
      <c r="E1379" s="39" t="s">
        <v>2475</v>
      </c>
    </row>
    <row r="1380" spans="1:5" ht="12.75">
      <c r="A1380" s="35" t="s">
        <v>57</v>
      </c>
      <c r="E1380" s="40" t="s">
        <v>5</v>
      </c>
    </row>
    <row r="1381" spans="1:5" ht="12.75">
      <c r="A1381" t="s">
        <v>59</v>
      </c>
      <c r="E1381" s="39" t="s">
        <v>5</v>
      </c>
    </row>
    <row r="1382" spans="1:16" ht="25.5">
      <c r="A1382" t="s">
        <v>50</v>
      </c>
      <c s="34" t="s">
        <v>2476</v>
      </c>
      <c s="34" t="s">
        <v>2477</v>
      </c>
      <c s="35" t="s">
        <v>5</v>
      </c>
      <c s="6" t="s">
        <v>2391</v>
      </c>
      <c s="36" t="s">
        <v>1327</v>
      </c>
      <c s="37">
        <v>1</v>
      </c>
      <c s="36">
        <v>0</v>
      </c>
      <c s="36">
        <f>ROUND(G1382*H1382,6)</f>
      </c>
      <c r="L1382" s="38">
        <v>0</v>
      </c>
      <c s="32">
        <f>ROUND(ROUND(L1382,2)*ROUND(G1382,3),2)</f>
      </c>
      <c s="36" t="s">
        <v>55</v>
      </c>
      <c>
        <f>(M1382*21)/100</f>
      </c>
      <c t="s">
        <v>28</v>
      </c>
    </row>
    <row r="1383" spans="1:5" ht="25.5">
      <c r="A1383" s="35" t="s">
        <v>56</v>
      </c>
      <c r="E1383" s="39" t="s">
        <v>2478</v>
      </c>
    </row>
    <row r="1384" spans="1:5" ht="12.75">
      <c r="A1384" s="35" t="s">
        <v>57</v>
      </c>
      <c r="E1384" s="40" t="s">
        <v>5</v>
      </c>
    </row>
    <row r="1385" spans="1:5" ht="12.75">
      <c r="A1385" t="s">
        <v>59</v>
      </c>
      <c r="E1385" s="39" t="s">
        <v>5</v>
      </c>
    </row>
    <row r="1386" spans="1:16" ht="25.5">
      <c r="A1386" t="s">
        <v>50</v>
      </c>
      <c s="34" t="s">
        <v>2479</v>
      </c>
      <c s="34" t="s">
        <v>2480</v>
      </c>
      <c s="35" t="s">
        <v>5</v>
      </c>
      <c s="6" t="s">
        <v>2481</v>
      </c>
      <c s="36" t="s">
        <v>1327</v>
      </c>
      <c s="37">
        <v>1</v>
      </c>
      <c s="36">
        <v>0</v>
      </c>
      <c s="36">
        <f>ROUND(G1386*H1386,6)</f>
      </c>
      <c r="L1386" s="38">
        <v>0</v>
      </c>
      <c s="32">
        <f>ROUND(ROUND(L1386,2)*ROUND(G1386,3),2)</f>
      </c>
      <c s="36" t="s">
        <v>55</v>
      </c>
      <c>
        <f>(M1386*21)/100</f>
      </c>
      <c t="s">
        <v>28</v>
      </c>
    </row>
    <row r="1387" spans="1:5" ht="25.5">
      <c r="A1387" s="35" t="s">
        <v>56</v>
      </c>
      <c r="E1387" s="39" t="s">
        <v>2481</v>
      </c>
    </row>
    <row r="1388" spans="1:5" ht="12.75">
      <c r="A1388" s="35" t="s">
        <v>57</v>
      </c>
      <c r="E1388" s="40" t="s">
        <v>5</v>
      </c>
    </row>
    <row r="1389" spans="1:5" ht="12.75">
      <c r="A1389" t="s">
        <v>59</v>
      </c>
      <c r="E1389" s="39" t="s">
        <v>5</v>
      </c>
    </row>
    <row r="1390" spans="1:16" ht="25.5">
      <c r="A1390" t="s">
        <v>50</v>
      </c>
      <c s="34" t="s">
        <v>2482</v>
      </c>
      <c s="34" t="s">
        <v>2483</v>
      </c>
      <c s="35" t="s">
        <v>5</v>
      </c>
      <c s="6" t="s">
        <v>2384</v>
      </c>
      <c s="36" t="s">
        <v>1327</v>
      </c>
      <c s="37">
        <v>1</v>
      </c>
      <c s="36">
        <v>0</v>
      </c>
      <c s="36">
        <f>ROUND(G1390*H1390,6)</f>
      </c>
      <c r="L1390" s="38">
        <v>0</v>
      </c>
      <c s="32">
        <f>ROUND(ROUND(L1390,2)*ROUND(G1390,3),2)</f>
      </c>
      <c s="36" t="s">
        <v>55</v>
      </c>
      <c>
        <f>(M1390*21)/100</f>
      </c>
      <c t="s">
        <v>28</v>
      </c>
    </row>
    <row r="1391" spans="1:5" ht="25.5">
      <c r="A1391" s="35" t="s">
        <v>56</v>
      </c>
      <c r="E1391" s="39" t="s">
        <v>2484</v>
      </c>
    </row>
    <row r="1392" spans="1:5" ht="12.75">
      <c r="A1392" s="35" t="s">
        <v>57</v>
      </c>
      <c r="E1392" s="40" t="s">
        <v>5</v>
      </c>
    </row>
    <row r="1393" spans="1:5" ht="12.75">
      <c r="A1393" t="s">
        <v>59</v>
      </c>
      <c r="E1393" s="39" t="s">
        <v>5</v>
      </c>
    </row>
    <row r="1394" spans="1:16" ht="25.5">
      <c r="A1394" t="s">
        <v>50</v>
      </c>
      <c s="34" t="s">
        <v>2485</v>
      </c>
      <c s="34" t="s">
        <v>2486</v>
      </c>
      <c s="35" t="s">
        <v>5</v>
      </c>
      <c s="6" t="s">
        <v>2487</v>
      </c>
      <c s="36" t="s">
        <v>1327</v>
      </c>
      <c s="37">
        <v>1</v>
      </c>
      <c s="36">
        <v>0</v>
      </c>
      <c s="36">
        <f>ROUND(G1394*H1394,6)</f>
      </c>
      <c r="L1394" s="38">
        <v>0</v>
      </c>
      <c s="32">
        <f>ROUND(ROUND(L1394,2)*ROUND(G1394,3),2)</f>
      </c>
      <c s="36" t="s">
        <v>55</v>
      </c>
      <c>
        <f>(M1394*21)/100</f>
      </c>
      <c t="s">
        <v>28</v>
      </c>
    </row>
    <row r="1395" spans="1:5" ht="25.5">
      <c r="A1395" s="35" t="s">
        <v>56</v>
      </c>
      <c r="E1395" s="39" t="s">
        <v>2487</v>
      </c>
    </row>
    <row r="1396" spans="1:5" ht="12.75">
      <c r="A1396" s="35" t="s">
        <v>57</v>
      </c>
      <c r="E1396" s="40" t="s">
        <v>5</v>
      </c>
    </row>
    <row r="1397" spans="1:5" ht="12.75">
      <c r="A1397" t="s">
        <v>59</v>
      </c>
      <c r="E1397" s="39" t="s">
        <v>5</v>
      </c>
    </row>
    <row r="1398" spans="1:16" ht="25.5">
      <c r="A1398" t="s">
        <v>50</v>
      </c>
      <c s="34" t="s">
        <v>2488</v>
      </c>
      <c s="34" t="s">
        <v>2489</v>
      </c>
      <c s="35" t="s">
        <v>5</v>
      </c>
      <c s="6" t="s">
        <v>2490</v>
      </c>
      <c s="36" t="s">
        <v>1327</v>
      </c>
      <c s="37">
        <v>1</v>
      </c>
      <c s="36">
        <v>0</v>
      </c>
      <c s="36">
        <f>ROUND(G1398*H1398,6)</f>
      </c>
      <c r="L1398" s="38">
        <v>0</v>
      </c>
      <c s="32">
        <f>ROUND(ROUND(L1398,2)*ROUND(G1398,3),2)</f>
      </c>
      <c s="36" t="s">
        <v>55</v>
      </c>
      <c>
        <f>(M1398*21)/100</f>
      </c>
      <c t="s">
        <v>28</v>
      </c>
    </row>
    <row r="1399" spans="1:5" ht="25.5">
      <c r="A1399" s="35" t="s">
        <v>56</v>
      </c>
      <c r="E1399" s="39" t="s">
        <v>2491</v>
      </c>
    </row>
    <row r="1400" spans="1:5" ht="12.75">
      <c r="A1400" s="35" t="s">
        <v>57</v>
      </c>
      <c r="E1400" s="40" t="s">
        <v>5</v>
      </c>
    </row>
    <row r="1401" spans="1:5" ht="12.75">
      <c r="A1401" t="s">
        <v>59</v>
      </c>
      <c r="E1401" s="39" t="s">
        <v>5</v>
      </c>
    </row>
    <row r="1402" spans="1:16" ht="25.5">
      <c r="A1402" t="s">
        <v>50</v>
      </c>
      <c s="34" t="s">
        <v>2492</v>
      </c>
      <c s="34" t="s">
        <v>2493</v>
      </c>
      <c s="35" t="s">
        <v>5</v>
      </c>
      <c s="6" t="s">
        <v>2494</v>
      </c>
      <c s="36" t="s">
        <v>1327</v>
      </c>
      <c s="37">
        <v>1</v>
      </c>
      <c s="36">
        <v>0</v>
      </c>
      <c s="36">
        <f>ROUND(G1402*H1402,6)</f>
      </c>
      <c r="L1402" s="38">
        <v>0</v>
      </c>
      <c s="32">
        <f>ROUND(ROUND(L1402,2)*ROUND(G1402,3),2)</f>
      </c>
      <c s="36" t="s">
        <v>55</v>
      </c>
      <c>
        <f>(M1402*21)/100</f>
      </c>
      <c t="s">
        <v>28</v>
      </c>
    </row>
    <row r="1403" spans="1:5" ht="25.5">
      <c r="A1403" s="35" t="s">
        <v>56</v>
      </c>
      <c r="E1403" s="39" t="s">
        <v>2494</v>
      </c>
    </row>
    <row r="1404" spans="1:5" ht="12.75">
      <c r="A1404" s="35" t="s">
        <v>57</v>
      </c>
      <c r="E1404" s="40" t="s">
        <v>5</v>
      </c>
    </row>
    <row r="1405" spans="1:5" ht="12.75">
      <c r="A1405" t="s">
        <v>59</v>
      </c>
      <c r="E1405" s="39" t="s">
        <v>5</v>
      </c>
    </row>
    <row r="1406" spans="1:16" ht="25.5">
      <c r="A1406" t="s">
        <v>50</v>
      </c>
      <c s="34" t="s">
        <v>2495</v>
      </c>
      <c s="34" t="s">
        <v>2496</v>
      </c>
      <c s="35" t="s">
        <v>5</v>
      </c>
      <c s="6" t="s">
        <v>2497</v>
      </c>
      <c s="36" t="s">
        <v>1327</v>
      </c>
      <c s="37">
        <v>1</v>
      </c>
      <c s="36">
        <v>0</v>
      </c>
      <c s="36">
        <f>ROUND(G1406*H1406,6)</f>
      </c>
      <c r="L1406" s="38">
        <v>0</v>
      </c>
      <c s="32">
        <f>ROUND(ROUND(L1406,2)*ROUND(G1406,3),2)</f>
      </c>
      <c s="36" t="s">
        <v>55</v>
      </c>
      <c>
        <f>(M1406*21)/100</f>
      </c>
      <c t="s">
        <v>28</v>
      </c>
    </row>
    <row r="1407" spans="1:5" ht="25.5">
      <c r="A1407" s="35" t="s">
        <v>56</v>
      </c>
      <c r="E1407" s="39" t="s">
        <v>2498</v>
      </c>
    </row>
    <row r="1408" spans="1:5" ht="12.75">
      <c r="A1408" s="35" t="s">
        <v>57</v>
      </c>
      <c r="E1408" s="40" t="s">
        <v>5</v>
      </c>
    </row>
    <row r="1409" spans="1:5" ht="12.75">
      <c r="A1409" t="s">
        <v>59</v>
      </c>
      <c r="E1409" s="39" t="s">
        <v>5</v>
      </c>
    </row>
    <row r="1410" spans="1:16" ht="25.5">
      <c r="A1410" t="s">
        <v>50</v>
      </c>
      <c s="34" t="s">
        <v>2499</v>
      </c>
      <c s="34" t="s">
        <v>2500</v>
      </c>
      <c s="35" t="s">
        <v>5</v>
      </c>
      <c s="6" t="s">
        <v>2501</v>
      </c>
      <c s="36" t="s">
        <v>1327</v>
      </c>
      <c s="37">
        <v>1</v>
      </c>
      <c s="36">
        <v>0</v>
      </c>
      <c s="36">
        <f>ROUND(G1410*H1410,6)</f>
      </c>
      <c r="L1410" s="38">
        <v>0</v>
      </c>
      <c s="32">
        <f>ROUND(ROUND(L1410,2)*ROUND(G1410,3),2)</f>
      </c>
      <c s="36" t="s">
        <v>55</v>
      </c>
      <c>
        <f>(M1410*21)/100</f>
      </c>
      <c t="s">
        <v>28</v>
      </c>
    </row>
    <row r="1411" spans="1:5" ht="25.5">
      <c r="A1411" s="35" t="s">
        <v>56</v>
      </c>
      <c r="E1411" s="39" t="s">
        <v>2501</v>
      </c>
    </row>
    <row r="1412" spans="1:5" ht="12.75">
      <c r="A1412" s="35" t="s">
        <v>57</v>
      </c>
      <c r="E1412" s="40" t="s">
        <v>5</v>
      </c>
    </row>
    <row r="1413" spans="1:5" ht="12.75">
      <c r="A1413" t="s">
        <v>59</v>
      </c>
      <c r="E1413" s="39" t="s">
        <v>5</v>
      </c>
    </row>
    <row r="1414" spans="1:16" ht="25.5">
      <c r="A1414" t="s">
        <v>50</v>
      </c>
      <c s="34" t="s">
        <v>2502</v>
      </c>
      <c s="34" t="s">
        <v>2503</v>
      </c>
      <c s="35" t="s">
        <v>5</v>
      </c>
      <c s="6" t="s">
        <v>2497</v>
      </c>
      <c s="36" t="s">
        <v>1327</v>
      </c>
      <c s="37">
        <v>1</v>
      </c>
      <c s="36">
        <v>0</v>
      </c>
      <c s="36">
        <f>ROUND(G1414*H1414,6)</f>
      </c>
      <c r="L1414" s="38">
        <v>0</v>
      </c>
      <c s="32">
        <f>ROUND(ROUND(L1414,2)*ROUND(G1414,3),2)</f>
      </c>
      <c s="36" t="s">
        <v>55</v>
      </c>
      <c>
        <f>(M1414*21)/100</f>
      </c>
      <c t="s">
        <v>28</v>
      </c>
    </row>
    <row r="1415" spans="1:5" ht="25.5">
      <c r="A1415" s="35" t="s">
        <v>56</v>
      </c>
      <c r="E1415" s="39" t="s">
        <v>2504</v>
      </c>
    </row>
    <row r="1416" spans="1:5" ht="12.75">
      <c r="A1416" s="35" t="s">
        <v>57</v>
      </c>
      <c r="E1416" s="40" t="s">
        <v>5</v>
      </c>
    </row>
    <row r="1417" spans="1:5" ht="12.75">
      <c r="A1417" t="s">
        <v>59</v>
      </c>
      <c r="E1417" s="39" t="s">
        <v>5</v>
      </c>
    </row>
    <row r="1418" spans="1:16" ht="25.5">
      <c r="A1418" t="s">
        <v>50</v>
      </c>
      <c s="34" t="s">
        <v>2505</v>
      </c>
      <c s="34" t="s">
        <v>2506</v>
      </c>
      <c s="35" t="s">
        <v>5</v>
      </c>
      <c s="6" t="s">
        <v>2507</v>
      </c>
      <c s="36" t="s">
        <v>1327</v>
      </c>
      <c s="37">
        <v>1</v>
      </c>
      <c s="36">
        <v>0</v>
      </c>
      <c s="36">
        <f>ROUND(G1418*H1418,6)</f>
      </c>
      <c r="L1418" s="38">
        <v>0</v>
      </c>
      <c s="32">
        <f>ROUND(ROUND(L1418,2)*ROUND(G1418,3),2)</f>
      </c>
      <c s="36" t="s">
        <v>55</v>
      </c>
      <c>
        <f>(M1418*21)/100</f>
      </c>
      <c t="s">
        <v>28</v>
      </c>
    </row>
    <row r="1419" spans="1:5" ht="25.5">
      <c r="A1419" s="35" t="s">
        <v>56</v>
      </c>
      <c r="E1419" s="39" t="s">
        <v>2507</v>
      </c>
    </row>
    <row r="1420" spans="1:5" ht="12.75">
      <c r="A1420" s="35" t="s">
        <v>57</v>
      </c>
      <c r="E1420" s="40" t="s">
        <v>5</v>
      </c>
    </row>
    <row r="1421" spans="1:5" ht="12.75">
      <c r="A1421" t="s">
        <v>59</v>
      </c>
      <c r="E1421" s="39" t="s">
        <v>5</v>
      </c>
    </row>
    <row r="1422" spans="1:16" ht="25.5">
      <c r="A1422" t="s">
        <v>50</v>
      </c>
      <c s="34" t="s">
        <v>2508</v>
      </c>
      <c s="34" t="s">
        <v>2509</v>
      </c>
      <c s="35" t="s">
        <v>5</v>
      </c>
      <c s="6" t="s">
        <v>2497</v>
      </c>
      <c s="36" t="s">
        <v>1327</v>
      </c>
      <c s="37">
        <v>1</v>
      </c>
      <c s="36">
        <v>0</v>
      </c>
      <c s="36">
        <f>ROUND(G1422*H1422,6)</f>
      </c>
      <c r="L1422" s="38">
        <v>0</v>
      </c>
      <c s="32">
        <f>ROUND(ROUND(L1422,2)*ROUND(G1422,3),2)</f>
      </c>
      <c s="36" t="s">
        <v>55</v>
      </c>
      <c>
        <f>(M1422*21)/100</f>
      </c>
      <c t="s">
        <v>28</v>
      </c>
    </row>
    <row r="1423" spans="1:5" ht="25.5">
      <c r="A1423" s="35" t="s">
        <v>56</v>
      </c>
      <c r="E1423" s="39" t="s">
        <v>2510</v>
      </c>
    </row>
    <row r="1424" spans="1:5" ht="12.75">
      <c r="A1424" s="35" t="s">
        <v>57</v>
      </c>
      <c r="E1424" s="40" t="s">
        <v>5</v>
      </c>
    </row>
    <row r="1425" spans="1:5" ht="12.75">
      <c r="A1425" t="s">
        <v>59</v>
      </c>
      <c r="E1425" s="39" t="s">
        <v>5</v>
      </c>
    </row>
    <row r="1426" spans="1:16" ht="25.5">
      <c r="A1426" t="s">
        <v>50</v>
      </c>
      <c s="34" t="s">
        <v>2511</v>
      </c>
      <c s="34" t="s">
        <v>2512</v>
      </c>
      <c s="35" t="s">
        <v>5</v>
      </c>
      <c s="6" t="s">
        <v>2513</v>
      </c>
      <c s="36" t="s">
        <v>1327</v>
      </c>
      <c s="37">
        <v>1</v>
      </c>
      <c s="36">
        <v>0</v>
      </c>
      <c s="36">
        <f>ROUND(G1426*H1426,6)</f>
      </c>
      <c r="L1426" s="38">
        <v>0</v>
      </c>
      <c s="32">
        <f>ROUND(ROUND(L1426,2)*ROUND(G1426,3),2)</f>
      </c>
      <c s="36" t="s">
        <v>55</v>
      </c>
      <c>
        <f>(M1426*21)/100</f>
      </c>
      <c t="s">
        <v>28</v>
      </c>
    </row>
    <row r="1427" spans="1:5" ht="25.5">
      <c r="A1427" s="35" t="s">
        <v>56</v>
      </c>
      <c r="E1427" s="39" t="s">
        <v>2513</v>
      </c>
    </row>
    <row r="1428" spans="1:5" ht="12.75">
      <c r="A1428" s="35" t="s">
        <v>57</v>
      </c>
      <c r="E1428" s="40" t="s">
        <v>5</v>
      </c>
    </row>
    <row r="1429" spans="1:5" ht="12.75">
      <c r="A1429" t="s">
        <v>59</v>
      </c>
      <c r="E1429" s="39" t="s">
        <v>5</v>
      </c>
    </row>
    <row r="1430" spans="1:16" ht="25.5">
      <c r="A1430" t="s">
        <v>50</v>
      </c>
      <c s="34" t="s">
        <v>2514</v>
      </c>
      <c s="34" t="s">
        <v>2515</v>
      </c>
      <c s="35" t="s">
        <v>5</v>
      </c>
      <c s="6" t="s">
        <v>2497</v>
      </c>
      <c s="36" t="s">
        <v>1327</v>
      </c>
      <c s="37">
        <v>1</v>
      </c>
      <c s="36">
        <v>0</v>
      </c>
      <c s="36">
        <f>ROUND(G1430*H1430,6)</f>
      </c>
      <c r="L1430" s="38">
        <v>0</v>
      </c>
      <c s="32">
        <f>ROUND(ROUND(L1430,2)*ROUND(G1430,3),2)</f>
      </c>
      <c s="36" t="s">
        <v>55</v>
      </c>
      <c>
        <f>(M1430*21)/100</f>
      </c>
      <c t="s">
        <v>28</v>
      </c>
    </row>
    <row r="1431" spans="1:5" ht="25.5">
      <c r="A1431" s="35" t="s">
        <v>56</v>
      </c>
      <c r="E1431" s="39" t="s">
        <v>2516</v>
      </c>
    </row>
    <row r="1432" spans="1:5" ht="12.75">
      <c r="A1432" s="35" t="s">
        <v>57</v>
      </c>
      <c r="E1432" s="40" t="s">
        <v>5</v>
      </c>
    </row>
    <row r="1433" spans="1:5" ht="12.75">
      <c r="A1433" t="s">
        <v>59</v>
      </c>
      <c r="E1433" s="39" t="s">
        <v>5</v>
      </c>
    </row>
    <row r="1434" spans="1:16" ht="25.5">
      <c r="A1434" t="s">
        <v>50</v>
      </c>
      <c s="34" t="s">
        <v>2517</v>
      </c>
      <c s="34" t="s">
        <v>2518</v>
      </c>
      <c s="35" t="s">
        <v>5</v>
      </c>
      <c s="6" t="s">
        <v>2519</v>
      </c>
      <c s="36" t="s">
        <v>1327</v>
      </c>
      <c s="37">
        <v>1</v>
      </c>
      <c s="36">
        <v>0</v>
      </c>
      <c s="36">
        <f>ROUND(G1434*H1434,6)</f>
      </c>
      <c r="L1434" s="38">
        <v>0</v>
      </c>
      <c s="32">
        <f>ROUND(ROUND(L1434,2)*ROUND(G1434,3),2)</f>
      </c>
      <c s="36" t="s">
        <v>55</v>
      </c>
      <c>
        <f>(M1434*21)/100</f>
      </c>
      <c t="s">
        <v>28</v>
      </c>
    </row>
    <row r="1435" spans="1:5" ht="25.5">
      <c r="A1435" s="35" t="s">
        <v>56</v>
      </c>
      <c r="E1435" s="39" t="s">
        <v>2519</v>
      </c>
    </row>
    <row r="1436" spans="1:5" ht="12.75">
      <c r="A1436" s="35" t="s">
        <v>57</v>
      </c>
      <c r="E1436" s="40" t="s">
        <v>5</v>
      </c>
    </row>
    <row r="1437" spans="1:5" ht="12.75">
      <c r="A1437" t="s">
        <v>59</v>
      </c>
      <c r="E1437" s="39" t="s">
        <v>5</v>
      </c>
    </row>
    <row r="1438" spans="1:16" ht="25.5">
      <c r="A1438" t="s">
        <v>50</v>
      </c>
      <c s="34" t="s">
        <v>2520</v>
      </c>
      <c s="34" t="s">
        <v>2521</v>
      </c>
      <c s="35" t="s">
        <v>5</v>
      </c>
      <c s="6" t="s">
        <v>2497</v>
      </c>
      <c s="36" t="s">
        <v>1327</v>
      </c>
      <c s="37">
        <v>1</v>
      </c>
      <c s="36">
        <v>0</v>
      </c>
      <c s="36">
        <f>ROUND(G1438*H1438,6)</f>
      </c>
      <c r="L1438" s="38">
        <v>0</v>
      </c>
      <c s="32">
        <f>ROUND(ROUND(L1438,2)*ROUND(G1438,3),2)</f>
      </c>
      <c s="36" t="s">
        <v>55</v>
      </c>
      <c>
        <f>(M1438*21)/100</f>
      </c>
      <c t="s">
        <v>28</v>
      </c>
    </row>
    <row r="1439" spans="1:5" ht="25.5">
      <c r="A1439" s="35" t="s">
        <v>56</v>
      </c>
      <c r="E1439" s="39" t="s">
        <v>2522</v>
      </c>
    </row>
    <row r="1440" spans="1:5" ht="12.75">
      <c r="A1440" s="35" t="s">
        <v>57</v>
      </c>
      <c r="E1440" s="40" t="s">
        <v>5</v>
      </c>
    </row>
    <row r="1441" spans="1:5" ht="12.75">
      <c r="A1441" t="s">
        <v>59</v>
      </c>
      <c r="E1441" s="39" t="s">
        <v>5</v>
      </c>
    </row>
    <row r="1442" spans="1:16" ht="25.5">
      <c r="A1442" t="s">
        <v>50</v>
      </c>
      <c s="34" t="s">
        <v>2523</v>
      </c>
      <c s="34" t="s">
        <v>2524</v>
      </c>
      <c s="35" t="s">
        <v>5</v>
      </c>
      <c s="6" t="s">
        <v>2525</v>
      </c>
      <c s="36" t="s">
        <v>1327</v>
      </c>
      <c s="37">
        <v>1</v>
      </c>
      <c s="36">
        <v>0</v>
      </c>
      <c s="36">
        <f>ROUND(G1442*H1442,6)</f>
      </c>
      <c r="L1442" s="38">
        <v>0</v>
      </c>
      <c s="32">
        <f>ROUND(ROUND(L1442,2)*ROUND(G1442,3),2)</f>
      </c>
      <c s="36" t="s">
        <v>55</v>
      </c>
      <c>
        <f>(M1442*21)/100</f>
      </c>
      <c t="s">
        <v>28</v>
      </c>
    </row>
    <row r="1443" spans="1:5" ht="25.5">
      <c r="A1443" s="35" t="s">
        <v>56</v>
      </c>
      <c r="E1443" s="39" t="s">
        <v>2525</v>
      </c>
    </row>
    <row r="1444" spans="1:5" ht="12.75">
      <c r="A1444" s="35" t="s">
        <v>57</v>
      </c>
      <c r="E1444" s="40" t="s">
        <v>5</v>
      </c>
    </row>
    <row r="1445" spans="1:5" ht="12.75">
      <c r="A1445" t="s">
        <v>59</v>
      </c>
      <c r="E1445" s="39" t="s">
        <v>5</v>
      </c>
    </row>
    <row r="1446" spans="1:16" ht="25.5">
      <c r="A1446" t="s">
        <v>50</v>
      </c>
      <c s="34" t="s">
        <v>2526</v>
      </c>
      <c s="34" t="s">
        <v>2527</v>
      </c>
      <c s="35" t="s">
        <v>5</v>
      </c>
      <c s="6" t="s">
        <v>2528</v>
      </c>
      <c s="36" t="s">
        <v>1327</v>
      </c>
      <c s="37">
        <v>1</v>
      </c>
      <c s="36">
        <v>0</v>
      </c>
      <c s="36">
        <f>ROUND(G1446*H1446,6)</f>
      </c>
      <c r="L1446" s="38">
        <v>0</v>
      </c>
      <c s="32">
        <f>ROUND(ROUND(L1446,2)*ROUND(G1446,3),2)</f>
      </c>
      <c s="36" t="s">
        <v>55</v>
      </c>
      <c>
        <f>(M1446*21)/100</f>
      </c>
      <c t="s">
        <v>28</v>
      </c>
    </row>
    <row r="1447" spans="1:5" ht="25.5">
      <c r="A1447" s="35" t="s">
        <v>56</v>
      </c>
      <c r="E1447" s="39" t="s">
        <v>2529</v>
      </c>
    </row>
    <row r="1448" spans="1:5" ht="12.75">
      <c r="A1448" s="35" t="s">
        <v>57</v>
      </c>
      <c r="E1448" s="40" t="s">
        <v>5</v>
      </c>
    </row>
    <row r="1449" spans="1:5" ht="12.75">
      <c r="A1449" t="s">
        <v>59</v>
      </c>
      <c r="E1449" s="39" t="s">
        <v>5</v>
      </c>
    </row>
    <row r="1450" spans="1:16" ht="25.5">
      <c r="A1450" t="s">
        <v>50</v>
      </c>
      <c s="34" t="s">
        <v>2530</v>
      </c>
      <c s="34" t="s">
        <v>2531</v>
      </c>
      <c s="35" t="s">
        <v>5</v>
      </c>
      <c s="6" t="s">
        <v>2532</v>
      </c>
      <c s="36" t="s">
        <v>1327</v>
      </c>
      <c s="37">
        <v>1</v>
      </c>
      <c s="36">
        <v>0</v>
      </c>
      <c s="36">
        <f>ROUND(G1450*H1450,6)</f>
      </c>
      <c r="L1450" s="38">
        <v>0</v>
      </c>
      <c s="32">
        <f>ROUND(ROUND(L1450,2)*ROUND(G1450,3),2)</f>
      </c>
      <c s="36" t="s">
        <v>55</v>
      </c>
      <c>
        <f>(M1450*21)/100</f>
      </c>
      <c t="s">
        <v>28</v>
      </c>
    </row>
    <row r="1451" spans="1:5" ht="25.5">
      <c r="A1451" s="35" t="s">
        <v>56</v>
      </c>
      <c r="E1451" s="39" t="s">
        <v>2532</v>
      </c>
    </row>
    <row r="1452" spans="1:5" ht="12.75">
      <c r="A1452" s="35" t="s">
        <v>57</v>
      </c>
      <c r="E1452" s="40" t="s">
        <v>5</v>
      </c>
    </row>
    <row r="1453" spans="1:5" ht="12.75">
      <c r="A1453" t="s">
        <v>59</v>
      </c>
      <c r="E1453" s="39" t="s">
        <v>5</v>
      </c>
    </row>
    <row r="1454" spans="1:16" ht="25.5">
      <c r="A1454" t="s">
        <v>50</v>
      </c>
      <c s="34" t="s">
        <v>2533</v>
      </c>
      <c s="34" t="s">
        <v>2534</v>
      </c>
      <c s="35" t="s">
        <v>5</v>
      </c>
      <c s="6" t="s">
        <v>2535</v>
      </c>
      <c s="36" t="s">
        <v>1327</v>
      </c>
      <c s="37">
        <v>1</v>
      </c>
      <c s="36">
        <v>0</v>
      </c>
      <c s="36">
        <f>ROUND(G1454*H1454,6)</f>
      </c>
      <c r="L1454" s="38">
        <v>0</v>
      </c>
      <c s="32">
        <f>ROUND(ROUND(L1454,2)*ROUND(G1454,3),2)</f>
      </c>
      <c s="36" t="s">
        <v>55</v>
      </c>
      <c>
        <f>(M1454*21)/100</f>
      </c>
      <c t="s">
        <v>28</v>
      </c>
    </row>
    <row r="1455" spans="1:5" ht="25.5">
      <c r="A1455" s="35" t="s">
        <v>56</v>
      </c>
      <c r="E1455" s="39" t="s">
        <v>2536</v>
      </c>
    </row>
    <row r="1456" spans="1:5" ht="12.75">
      <c r="A1456" s="35" t="s">
        <v>57</v>
      </c>
      <c r="E1456" s="40" t="s">
        <v>5</v>
      </c>
    </row>
    <row r="1457" spans="1:5" ht="12.75">
      <c r="A1457" t="s">
        <v>59</v>
      </c>
      <c r="E1457" s="39" t="s">
        <v>5</v>
      </c>
    </row>
    <row r="1458" spans="1:16" ht="25.5">
      <c r="A1458" t="s">
        <v>50</v>
      </c>
      <c s="34" t="s">
        <v>2537</v>
      </c>
      <c s="34" t="s">
        <v>2538</v>
      </c>
      <c s="35" t="s">
        <v>5</v>
      </c>
      <c s="6" t="s">
        <v>2539</v>
      </c>
      <c s="36" t="s">
        <v>1327</v>
      </c>
      <c s="37">
        <v>1</v>
      </c>
      <c s="36">
        <v>0</v>
      </c>
      <c s="36">
        <f>ROUND(G1458*H1458,6)</f>
      </c>
      <c r="L1458" s="38">
        <v>0</v>
      </c>
      <c s="32">
        <f>ROUND(ROUND(L1458,2)*ROUND(G1458,3),2)</f>
      </c>
      <c s="36" t="s">
        <v>55</v>
      </c>
      <c>
        <f>(M1458*21)/100</f>
      </c>
      <c t="s">
        <v>28</v>
      </c>
    </row>
    <row r="1459" spans="1:5" ht="25.5">
      <c r="A1459" s="35" t="s">
        <v>56</v>
      </c>
      <c r="E1459" s="39" t="s">
        <v>2539</v>
      </c>
    </row>
    <row r="1460" spans="1:5" ht="12.75">
      <c r="A1460" s="35" t="s">
        <v>57</v>
      </c>
      <c r="E1460" s="40" t="s">
        <v>5</v>
      </c>
    </row>
    <row r="1461" spans="1:5" ht="12.75">
      <c r="A1461" t="s">
        <v>59</v>
      </c>
      <c r="E1461" s="39" t="s">
        <v>5</v>
      </c>
    </row>
    <row r="1462" spans="1:16" ht="25.5">
      <c r="A1462" t="s">
        <v>50</v>
      </c>
      <c s="34" t="s">
        <v>2540</v>
      </c>
      <c s="34" t="s">
        <v>2541</v>
      </c>
      <c s="35" t="s">
        <v>5</v>
      </c>
      <c s="6" t="s">
        <v>2542</v>
      </c>
      <c s="36" t="s">
        <v>1327</v>
      </c>
      <c s="37">
        <v>1</v>
      </c>
      <c s="36">
        <v>0</v>
      </c>
      <c s="36">
        <f>ROUND(G1462*H1462,6)</f>
      </c>
      <c r="L1462" s="38">
        <v>0</v>
      </c>
      <c s="32">
        <f>ROUND(ROUND(L1462,2)*ROUND(G1462,3),2)</f>
      </c>
      <c s="36" t="s">
        <v>55</v>
      </c>
      <c>
        <f>(M1462*21)/100</f>
      </c>
      <c t="s">
        <v>28</v>
      </c>
    </row>
    <row r="1463" spans="1:5" ht="25.5">
      <c r="A1463" s="35" t="s">
        <v>56</v>
      </c>
      <c r="E1463" s="39" t="s">
        <v>2543</v>
      </c>
    </row>
    <row r="1464" spans="1:5" ht="12.75">
      <c r="A1464" s="35" t="s">
        <v>57</v>
      </c>
      <c r="E1464" s="40" t="s">
        <v>5</v>
      </c>
    </row>
    <row r="1465" spans="1:5" ht="12.75">
      <c r="A1465" t="s">
        <v>59</v>
      </c>
      <c r="E1465" s="39" t="s">
        <v>5</v>
      </c>
    </row>
    <row r="1466" spans="1:16" ht="25.5">
      <c r="A1466" t="s">
        <v>50</v>
      </c>
      <c s="34" t="s">
        <v>2544</v>
      </c>
      <c s="34" t="s">
        <v>2545</v>
      </c>
      <c s="35" t="s">
        <v>5</v>
      </c>
      <c s="6" t="s">
        <v>2546</v>
      </c>
      <c s="36" t="s">
        <v>1327</v>
      </c>
      <c s="37">
        <v>1</v>
      </c>
      <c s="36">
        <v>0</v>
      </c>
      <c s="36">
        <f>ROUND(G1466*H1466,6)</f>
      </c>
      <c r="L1466" s="38">
        <v>0</v>
      </c>
      <c s="32">
        <f>ROUND(ROUND(L1466,2)*ROUND(G1466,3),2)</f>
      </c>
      <c s="36" t="s">
        <v>55</v>
      </c>
      <c>
        <f>(M1466*21)/100</f>
      </c>
      <c t="s">
        <v>28</v>
      </c>
    </row>
    <row r="1467" spans="1:5" ht="25.5">
      <c r="A1467" s="35" t="s">
        <v>56</v>
      </c>
      <c r="E1467" s="39" t="s">
        <v>2546</v>
      </c>
    </row>
    <row r="1468" spans="1:5" ht="12.75">
      <c r="A1468" s="35" t="s">
        <v>57</v>
      </c>
      <c r="E1468" s="40" t="s">
        <v>5</v>
      </c>
    </row>
    <row r="1469" spans="1:5" ht="12.75">
      <c r="A1469" t="s">
        <v>59</v>
      </c>
      <c r="E1469" s="39" t="s">
        <v>5</v>
      </c>
    </row>
    <row r="1470" spans="1:16" ht="25.5">
      <c r="A1470" t="s">
        <v>50</v>
      </c>
      <c s="34" t="s">
        <v>2547</v>
      </c>
      <c s="34" t="s">
        <v>2548</v>
      </c>
      <c s="35" t="s">
        <v>5</v>
      </c>
      <c s="6" t="s">
        <v>2542</v>
      </c>
      <c s="36" t="s">
        <v>1327</v>
      </c>
      <c s="37">
        <v>1</v>
      </c>
      <c s="36">
        <v>0</v>
      </c>
      <c s="36">
        <f>ROUND(G1470*H1470,6)</f>
      </c>
      <c r="L1470" s="38">
        <v>0</v>
      </c>
      <c s="32">
        <f>ROUND(ROUND(L1470,2)*ROUND(G1470,3),2)</f>
      </c>
      <c s="36" t="s">
        <v>55</v>
      </c>
      <c>
        <f>(M1470*21)/100</f>
      </c>
      <c t="s">
        <v>28</v>
      </c>
    </row>
    <row r="1471" spans="1:5" ht="25.5">
      <c r="A1471" s="35" t="s">
        <v>56</v>
      </c>
      <c r="E1471" s="39" t="s">
        <v>2549</v>
      </c>
    </row>
    <row r="1472" spans="1:5" ht="12.75">
      <c r="A1472" s="35" t="s">
        <v>57</v>
      </c>
      <c r="E1472" s="40" t="s">
        <v>5</v>
      </c>
    </row>
    <row r="1473" spans="1:5" ht="12.75">
      <c r="A1473" t="s">
        <v>59</v>
      </c>
      <c r="E1473" s="39" t="s">
        <v>5</v>
      </c>
    </row>
    <row r="1474" spans="1:16" ht="25.5">
      <c r="A1474" t="s">
        <v>50</v>
      </c>
      <c s="34" t="s">
        <v>2550</v>
      </c>
      <c s="34" t="s">
        <v>2551</v>
      </c>
      <c s="35" t="s">
        <v>5</v>
      </c>
      <c s="6" t="s">
        <v>2552</v>
      </c>
      <c s="36" t="s">
        <v>1327</v>
      </c>
      <c s="37">
        <v>1</v>
      </c>
      <c s="36">
        <v>0</v>
      </c>
      <c s="36">
        <f>ROUND(G1474*H1474,6)</f>
      </c>
      <c r="L1474" s="38">
        <v>0</v>
      </c>
      <c s="32">
        <f>ROUND(ROUND(L1474,2)*ROUND(G1474,3),2)</f>
      </c>
      <c s="36" t="s">
        <v>55</v>
      </c>
      <c>
        <f>(M1474*21)/100</f>
      </c>
      <c t="s">
        <v>28</v>
      </c>
    </row>
    <row r="1475" spans="1:5" ht="25.5">
      <c r="A1475" s="35" t="s">
        <v>56</v>
      </c>
      <c r="E1475" s="39" t="s">
        <v>2552</v>
      </c>
    </row>
    <row r="1476" spans="1:5" ht="12.75">
      <c r="A1476" s="35" t="s">
        <v>57</v>
      </c>
      <c r="E1476" s="40" t="s">
        <v>5</v>
      </c>
    </row>
    <row r="1477" spans="1:5" ht="12.75">
      <c r="A1477" t="s">
        <v>59</v>
      </c>
      <c r="E1477" s="39" t="s">
        <v>5</v>
      </c>
    </row>
    <row r="1478" spans="1:16" ht="25.5">
      <c r="A1478" t="s">
        <v>50</v>
      </c>
      <c s="34" t="s">
        <v>2553</v>
      </c>
      <c s="34" t="s">
        <v>2554</v>
      </c>
      <c s="35" t="s">
        <v>5</v>
      </c>
      <c s="6" t="s">
        <v>2542</v>
      </c>
      <c s="36" t="s">
        <v>1327</v>
      </c>
      <c s="37">
        <v>1</v>
      </c>
      <c s="36">
        <v>0</v>
      </c>
      <c s="36">
        <f>ROUND(G1478*H1478,6)</f>
      </c>
      <c r="L1478" s="38">
        <v>0</v>
      </c>
      <c s="32">
        <f>ROUND(ROUND(L1478,2)*ROUND(G1478,3),2)</f>
      </c>
      <c s="36" t="s">
        <v>55</v>
      </c>
      <c>
        <f>(M1478*21)/100</f>
      </c>
      <c t="s">
        <v>28</v>
      </c>
    </row>
    <row r="1479" spans="1:5" ht="25.5">
      <c r="A1479" s="35" t="s">
        <v>56</v>
      </c>
      <c r="E1479" s="39" t="s">
        <v>2555</v>
      </c>
    </row>
    <row r="1480" spans="1:5" ht="12.75">
      <c r="A1480" s="35" t="s">
        <v>57</v>
      </c>
      <c r="E1480" s="40" t="s">
        <v>5</v>
      </c>
    </row>
    <row r="1481" spans="1:5" ht="12.75">
      <c r="A1481" t="s">
        <v>59</v>
      </c>
      <c r="E1481" s="39" t="s">
        <v>5</v>
      </c>
    </row>
    <row r="1482" spans="1:16" ht="25.5">
      <c r="A1482" t="s">
        <v>50</v>
      </c>
      <c s="34" t="s">
        <v>2556</v>
      </c>
      <c s="34" t="s">
        <v>2557</v>
      </c>
      <c s="35" t="s">
        <v>5</v>
      </c>
      <c s="6" t="s">
        <v>2558</v>
      </c>
      <c s="36" t="s">
        <v>1327</v>
      </c>
      <c s="37">
        <v>1</v>
      </c>
      <c s="36">
        <v>0</v>
      </c>
      <c s="36">
        <f>ROUND(G1482*H1482,6)</f>
      </c>
      <c r="L1482" s="38">
        <v>0</v>
      </c>
      <c s="32">
        <f>ROUND(ROUND(L1482,2)*ROUND(G1482,3),2)</f>
      </c>
      <c s="36" t="s">
        <v>55</v>
      </c>
      <c>
        <f>(M1482*21)/100</f>
      </c>
      <c t="s">
        <v>28</v>
      </c>
    </row>
    <row r="1483" spans="1:5" ht="25.5">
      <c r="A1483" s="35" t="s">
        <v>56</v>
      </c>
      <c r="E1483" s="39" t="s">
        <v>2558</v>
      </c>
    </row>
    <row r="1484" spans="1:5" ht="12.75">
      <c r="A1484" s="35" t="s">
        <v>57</v>
      </c>
      <c r="E1484" s="40" t="s">
        <v>5</v>
      </c>
    </row>
    <row r="1485" spans="1:5" ht="12.75">
      <c r="A1485" t="s">
        <v>59</v>
      </c>
      <c r="E1485" s="39" t="s">
        <v>5</v>
      </c>
    </row>
    <row r="1486" spans="1:16" ht="25.5">
      <c r="A1486" t="s">
        <v>50</v>
      </c>
      <c s="34" t="s">
        <v>2559</v>
      </c>
      <c s="34" t="s">
        <v>2560</v>
      </c>
      <c s="35" t="s">
        <v>5</v>
      </c>
      <c s="6" t="s">
        <v>2535</v>
      </c>
      <c s="36" t="s">
        <v>1327</v>
      </c>
      <c s="37">
        <v>1</v>
      </c>
      <c s="36">
        <v>0</v>
      </c>
      <c s="36">
        <f>ROUND(G1486*H1486,6)</f>
      </c>
      <c r="L1486" s="38">
        <v>0</v>
      </c>
      <c s="32">
        <f>ROUND(ROUND(L1486,2)*ROUND(G1486,3),2)</f>
      </c>
      <c s="36" t="s">
        <v>55</v>
      </c>
      <c>
        <f>(M1486*21)/100</f>
      </c>
      <c t="s">
        <v>28</v>
      </c>
    </row>
    <row r="1487" spans="1:5" ht="25.5">
      <c r="A1487" s="35" t="s">
        <v>56</v>
      </c>
      <c r="E1487" s="39" t="s">
        <v>2561</v>
      </c>
    </row>
    <row r="1488" spans="1:5" ht="12.75">
      <c r="A1488" s="35" t="s">
        <v>57</v>
      </c>
      <c r="E1488" s="40" t="s">
        <v>5</v>
      </c>
    </row>
    <row r="1489" spans="1:5" ht="12.75">
      <c r="A1489" t="s">
        <v>59</v>
      </c>
      <c r="E1489" s="39" t="s">
        <v>5</v>
      </c>
    </row>
    <row r="1490" spans="1:16" ht="25.5">
      <c r="A1490" t="s">
        <v>50</v>
      </c>
      <c s="34" t="s">
        <v>2562</v>
      </c>
      <c s="34" t="s">
        <v>2563</v>
      </c>
      <c s="35" t="s">
        <v>5</v>
      </c>
      <c s="6" t="s">
        <v>2564</v>
      </c>
      <c s="36" t="s">
        <v>1327</v>
      </c>
      <c s="37">
        <v>1</v>
      </c>
      <c s="36">
        <v>0</v>
      </c>
      <c s="36">
        <f>ROUND(G1490*H1490,6)</f>
      </c>
      <c r="L1490" s="38">
        <v>0</v>
      </c>
      <c s="32">
        <f>ROUND(ROUND(L1490,2)*ROUND(G1490,3),2)</f>
      </c>
      <c s="36" t="s">
        <v>55</v>
      </c>
      <c>
        <f>(M1490*21)/100</f>
      </c>
      <c t="s">
        <v>28</v>
      </c>
    </row>
    <row r="1491" spans="1:5" ht="25.5">
      <c r="A1491" s="35" t="s">
        <v>56</v>
      </c>
      <c r="E1491" s="39" t="s">
        <v>2564</v>
      </c>
    </row>
    <row r="1492" spans="1:5" ht="12.75">
      <c r="A1492" s="35" t="s">
        <v>57</v>
      </c>
      <c r="E1492" s="40" t="s">
        <v>5</v>
      </c>
    </row>
    <row r="1493" spans="1:5" ht="12.75">
      <c r="A1493" t="s">
        <v>59</v>
      </c>
      <c r="E1493" s="39" t="s">
        <v>5</v>
      </c>
    </row>
    <row r="1494" spans="1:16" ht="25.5">
      <c r="A1494" t="s">
        <v>50</v>
      </c>
      <c s="34" t="s">
        <v>2565</v>
      </c>
      <c s="34" t="s">
        <v>2566</v>
      </c>
      <c s="35" t="s">
        <v>5</v>
      </c>
      <c s="6" t="s">
        <v>2535</v>
      </c>
      <c s="36" t="s">
        <v>1327</v>
      </c>
      <c s="37">
        <v>1</v>
      </c>
      <c s="36">
        <v>0</v>
      </c>
      <c s="36">
        <f>ROUND(G1494*H1494,6)</f>
      </c>
      <c r="L1494" s="38">
        <v>0</v>
      </c>
      <c s="32">
        <f>ROUND(ROUND(L1494,2)*ROUND(G1494,3),2)</f>
      </c>
      <c s="36" t="s">
        <v>55</v>
      </c>
      <c>
        <f>(M1494*21)/100</f>
      </c>
      <c t="s">
        <v>28</v>
      </c>
    </row>
    <row r="1495" spans="1:5" ht="25.5">
      <c r="A1495" s="35" t="s">
        <v>56</v>
      </c>
      <c r="E1495" s="39" t="s">
        <v>2567</v>
      </c>
    </row>
    <row r="1496" spans="1:5" ht="12.75">
      <c r="A1496" s="35" t="s">
        <v>57</v>
      </c>
      <c r="E1496" s="40" t="s">
        <v>5</v>
      </c>
    </row>
    <row r="1497" spans="1:5" ht="12.75">
      <c r="A1497" t="s">
        <v>59</v>
      </c>
      <c r="E1497" s="39" t="s">
        <v>5</v>
      </c>
    </row>
    <row r="1498" spans="1:16" ht="25.5">
      <c r="A1498" t="s">
        <v>50</v>
      </c>
      <c s="34" t="s">
        <v>2568</v>
      </c>
      <c s="34" t="s">
        <v>2569</v>
      </c>
      <c s="35" t="s">
        <v>5</v>
      </c>
      <c s="6" t="s">
        <v>2570</v>
      </c>
      <c s="36" t="s">
        <v>1327</v>
      </c>
      <c s="37">
        <v>1</v>
      </c>
      <c s="36">
        <v>0</v>
      </c>
      <c s="36">
        <f>ROUND(G1498*H1498,6)</f>
      </c>
      <c r="L1498" s="38">
        <v>0</v>
      </c>
      <c s="32">
        <f>ROUND(ROUND(L1498,2)*ROUND(G1498,3),2)</f>
      </c>
      <c s="36" t="s">
        <v>55</v>
      </c>
      <c>
        <f>(M1498*21)/100</f>
      </c>
      <c t="s">
        <v>28</v>
      </c>
    </row>
    <row r="1499" spans="1:5" ht="25.5">
      <c r="A1499" s="35" t="s">
        <v>56</v>
      </c>
      <c r="E1499" s="39" t="s">
        <v>2570</v>
      </c>
    </row>
    <row r="1500" spans="1:5" ht="12.75">
      <c r="A1500" s="35" t="s">
        <v>57</v>
      </c>
      <c r="E1500" s="40" t="s">
        <v>5</v>
      </c>
    </row>
    <row r="1501" spans="1:5" ht="12.75">
      <c r="A1501" t="s">
        <v>59</v>
      </c>
      <c r="E1501" s="39" t="s">
        <v>5</v>
      </c>
    </row>
    <row r="1502" spans="1:16" ht="25.5">
      <c r="A1502" t="s">
        <v>50</v>
      </c>
      <c s="34" t="s">
        <v>2571</v>
      </c>
      <c s="34" t="s">
        <v>2572</v>
      </c>
      <c s="35" t="s">
        <v>5</v>
      </c>
      <c s="6" t="s">
        <v>2542</v>
      </c>
      <c s="36" t="s">
        <v>1327</v>
      </c>
      <c s="37">
        <v>1</v>
      </c>
      <c s="36">
        <v>0</v>
      </c>
      <c s="36">
        <f>ROUND(G1502*H1502,6)</f>
      </c>
      <c r="L1502" s="38">
        <v>0</v>
      </c>
      <c s="32">
        <f>ROUND(ROUND(L1502,2)*ROUND(G1502,3),2)</f>
      </c>
      <c s="36" t="s">
        <v>55</v>
      </c>
      <c>
        <f>(M1502*21)/100</f>
      </c>
      <c t="s">
        <v>28</v>
      </c>
    </row>
    <row r="1503" spans="1:5" ht="25.5">
      <c r="A1503" s="35" t="s">
        <v>56</v>
      </c>
      <c r="E1503" s="39" t="s">
        <v>2573</v>
      </c>
    </row>
    <row r="1504" spans="1:5" ht="12.75">
      <c r="A1504" s="35" t="s">
        <v>57</v>
      </c>
      <c r="E1504" s="40" t="s">
        <v>5</v>
      </c>
    </row>
    <row r="1505" spans="1:5" ht="12.75">
      <c r="A1505" t="s">
        <v>59</v>
      </c>
      <c r="E1505" s="39" t="s">
        <v>5</v>
      </c>
    </row>
    <row r="1506" spans="1:16" ht="25.5">
      <c r="A1506" t="s">
        <v>50</v>
      </c>
      <c s="34" t="s">
        <v>2574</v>
      </c>
      <c s="34" t="s">
        <v>2575</v>
      </c>
      <c s="35" t="s">
        <v>5</v>
      </c>
      <c s="6" t="s">
        <v>2576</v>
      </c>
      <c s="36" t="s">
        <v>1327</v>
      </c>
      <c s="37">
        <v>1</v>
      </c>
      <c s="36">
        <v>0</v>
      </c>
      <c s="36">
        <f>ROUND(G1506*H1506,6)</f>
      </c>
      <c r="L1506" s="38">
        <v>0</v>
      </c>
      <c s="32">
        <f>ROUND(ROUND(L1506,2)*ROUND(G1506,3),2)</f>
      </c>
      <c s="36" t="s">
        <v>55</v>
      </c>
      <c>
        <f>(M1506*21)/100</f>
      </c>
      <c t="s">
        <v>28</v>
      </c>
    </row>
    <row r="1507" spans="1:5" ht="25.5">
      <c r="A1507" s="35" t="s">
        <v>56</v>
      </c>
      <c r="E1507" s="39" t="s">
        <v>2576</v>
      </c>
    </row>
    <row r="1508" spans="1:5" ht="12.75">
      <c r="A1508" s="35" t="s">
        <v>57</v>
      </c>
      <c r="E1508" s="40" t="s">
        <v>5</v>
      </c>
    </row>
    <row r="1509" spans="1:5" ht="12.75">
      <c r="A1509" t="s">
        <v>59</v>
      </c>
      <c r="E1509" s="39" t="s">
        <v>5</v>
      </c>
    </row>
    <row r="1510" spans="1:16" ht="25.5">
      <c r="A1510" t="s">
        <v>50</v>
      </c>
      <c s="34" t="s">
        <v>2577</v>
      </c>
      <c s="34" t="s">
        <v>2578</v>
      </c>
      <c s="35" t="s">
        <v>5</v>
      </c>
      <c s="6" t="s">
        <v>2542</v>
      </c>
      <c s="36" t="s">
        <v>1327</v>
      </c>
      <c s="37">
        <v>1</v>
      </c>
      <c s="36">
        <v>0</v>
      </c>
      <c s="36">
        <f>ROUND(G1510*H1510,6)</f>
      </c>
      <c r="L1510" s="38">
        <v>0</v>
      </c>
      <c s="32">
        <f>ROUND(ROUND(L1510,2)*ROUND(G1510,3),2)</f>
      </c>
      <c s="36" t="s">
        <v>55</v>
      </c>
      <c>
        <f>(M1510*21)/100</f>
      </c>
      <c t="s">
        <v>28</v>
      </c>
    </row>
    <row r="1511" spans="1:5" ht="25.5">
      <c r="A1511" s="35" t="s">
        <v>56</v>
      </c>
      <c r="E1511" s="39" t="s">
        <v>2579</v>
      </c>
    </row>
    <row r="1512" spans="1:5" ht="12.75">
      <c r="A1512" s="35" t="s">
        <v>57</v>
      </c>
      <c r="E1512" s="40" t="s">
        <v>5</v>
      </c>
    </row>
    <row r="1513" spans="1:5" ht="12.75">
      <c r="A1513" t="s">
        <v>59</v>
      </c>
      <c r="E1513" s="39" t="s">
        <v>5</v>
      </c>
    </row>
    <row r="1514" spans="1:16" ht="25.5">
      <c r="A1514" t="s">
        <v>50</v>
      </c>
      <c s="34" t="s">
        <v>2580</v>
      </c>
      <c s="34" t="s">
        <v>2581</v>
      </c>
      <c s="35" t="s">
        <v>5</v>
      </c>
      <c s="6" t="s">
        <v>2582</v>
      </c>
      <c s="36" t="s">
        <v>1327</v>
      </c>
      <c s="37">
        <v>1</v>
      </c>
      <c s="36">
        <v>0</v>
      </c>
      <c s="36">
        <f>ROUND(G1514*H1514,6)</f>
      </c>
      <c r="L1514" s="38">
        <v>0</v>
      </c>
      <c s="32">
        <f>ROUND(ROUND(L1514,2)*ROUND(G1514,3),2)</f>
      </c>
      <c s="36" t="s">
        <v>55</v>
      </c>
      <c>
        <f>(M1514*21)/100</f>
      </c>
      <c t="s">
        <v>28</v>
      </c>
    </row>
    <row r="1515" spans="1:5" ht="25.5">
      <c r="A1515" s="35" t="s">
        <v>56</v>
      </c>
      <c r="E1515" s="39" t="s">
        <v>2582</v>
      </c>
    </row>
    <row r="1516" spans="1:5" ht="12.75">
      <c r="A1516" s="35" t="s">
        <v>57</v>
      </c>
      <c r="E1516" s="40" t="s">
        <v>5</v>
      </c>
    </row>
    <row r="1517" spans="1:5" ht="12.75">
      <c r="A1517" t="s">
        <v>59</v>
      </c>
      <c r="E1517" s="39" t="s">
        <v>5</v>
      </c>
    </row>
    <row r="1518" spans="1:16" ht="25.5">
      <c r="A1518" t="s">
        <v>50</v>
      </c>
      <c s="34" t="s">
        <v>2583</v>
      </c>
      <c s="34" t="s">
        <v>2584</v>
      </c>
      <c s="35" t="s">
        <v>5</v>
      </c>
      <c s="6" t="s">
        <v>2528</v>
      </c>
      <c s="36" t="s">
        <v>1327</v>
      </c>
      <c s="37">
        <v>1</v>
      </c>
      <c s="36">
        <v>0</v>
      </c>
      <c s="36">
        <f>ROUND(G1518*H1518,6)</f>
      </c>
      <c r="L1518" s="38">
        <v>0</v>
      </c>
      <c s="32">
        <f>ROUND(ROUND(L1518,2)*ROUND(G1518,3),2)</f>
      </c>
      <c s="36" t="s">
        <v>55</v>
      </c>
      <c>
        <f>(M1518*21)/100</f>
      </c>
      <c t="s">
        <v>28</v>
      </c>
    </row>
    <row r="1519" spans="1:5" ht="25.5">
      <c r="A1519" s="35" t="s">
        <v>56</v>
      </c>
      <c r="E1519" s="39" t="s">
        <v>2585</v>
      </c>
    </row>
    <row r="1520" spans="1:5" ht="12.75">
      <c r="A1520" s="35" t="s">
        <v>57</v>
      </c>
      <c r="E1520" s="40" t="s">
        <v>5</v>
      </c>
    </row>
    <row r="1521" spans="1:5" ht="12.75">
      <c r="A1521" t="s">
        <v>59</v>
      </c>
      <c r="E1521" s="39" t="s">
        <v>5</v>
      </c>
    </row>
    <row r="1522" spans="1:16" ht="25.5">
      <c r="A1522" t="s">
        <v>50</v>
      </c>
      <c s="34" t="s">
        <v>2586</v>
      </c>
      <c s="34" t="s">
        <v>2587</v>
      </c>
      <c s="35" t="s">
        <v>5</v>
      </c>
      <c s="6" t="s">
        <v>2588</v>
      </c>
      <c s="36" t="s">
        <v>1327</v>
      </c>
      <c s="37">
        <v>1</v>
      </c>
      <c s="36">
        <v>0</v>
      </c>
      <c s="36">
        <f>ROUND(G1522*H1522,6)</f>
      </c>
      <c r="L1522" s="38">
        <v>0</v>
      </c>
      <c s="32">
        <f>ROUND(ROUND(L1522,2)*ROUND(G1522,3),2)</f>
      </c>
      <c s="36" t="s">
        <v>55</v>
      </c>
      <c>
        <f>(M1522*21)/100</f>
      </c>
      <c t="s">
        <v>28</v>
      </c>
    </row>
    <row r="1523" spans="1:5" ht="25.5">
      <c r="A1523" s="35" t="s">
        <v>56</v>
      </c>
      <c r="E1523" s="39" t="s">
        <v>2588</v>
      </c>
    </row>
    <row r="1524" spans="1:5" ht="12.75">
      <c r="A1524" s="35" t="s">
        <v>57</v>
      </c>
      <c r="E1524" s="40" t="s">
        <v>5</v>
      </c>
    </row>
    <row r="1525" spans="1:5" ht="12.75">
      <c r="A1525" t="s">
        <v>59</v>
      </c>
      <c r="E1525" s="39" t="s">
        <v>5</v>
      </c>
    </row>
    <row r="1526" spans="1:16" ht="25.5">
      <c r="A1526" t="s">
        <v>50</v>
      </c>
      <c s="34" t="s">
        <v>2589</v>
      </c>
      <c s="34" t="s">
        <v>2590</v>
      </c>
      <c s="35" t="s">
        <v>5</v>
      </c>
      <c s="6" t="s">
        <v>2497</v>
      </c>
      <c s="36" t="s">
        <v>1327</v>
      </c>
      <c s="37">
        <v>1</v>
      </c>
      <c s="36">
        <v>0</v>
      </c>
      <c s="36">
        <f>ROUND(G1526*H1526,6)</f>
      </c>
      <c r="L1526" s="38">
        <v>0</v>
      </c>
      <c s="32">
        <f>ROUND(ROUND(L1526,2)*ROUND(G1526,3),2)</f>
      </c>
      <c s="36" t="s">
        <v>55</v>
      </c>
      <c>
        <f>(M1526*21)/100</f>
      </c>
      <c t="s">
        <v>28</v>
      </c>
    </row>
    <row r="1527" spans="1:5" ht="25.5">
      <c r="A1527" s="35" t="s">
        <v>56</v>
      </c>
      <c r="E1527" s="39" t="s">
        <v>2591</v>
      </c>
    </row>
    <row r="1528" spans="1:5" ht="12.75">
      <c r="A1528" s="35" t="s">
        <v>57</v>
      </c>
      <c r="E1528" s="40" t="s">
        <v>5</v>
      </c>
    </row>
    <row r="1529" spans="1:5" ht="12.75">
      <c r="A1529" t="s">
        <v>59</v>
      </c>
      <c r="E1529" s="39" t="s">
        <v>5</v>
      </c>
    </row>
    <row r="1530" spans="1:16" ht="25.5">
      <c r="A1530" t="s">
        <v>50</v>
      </c>
      <c s="34" t="s">
        <v>2592</v>
      </c>
      <c s="34" t="s">
        <v>2593</v>
      </c>
      <c s="35" t="s">
        <v>5</v>
      </c>
      <c s="6" t="s">
        <v>2594</v>
      </c>
      <c s="36" t="s">
        <v>1327</v>
      </c>
      <c s="37">
        <v>1</v>
      </c>
      <c s="36">
        <v>0</v>
      </c>
      <c s="36">
        <f>ROUND(G1530*H1530,6)</f>
      </c>
      <c r="L1530" s="38">
        <v>0</v>
      </c>
      <c s="32">
        <f>ROUND(ROUND(L1530,2)*ROUND(G1530,3),2)</f>
      </c>
      <c s="36" t="s">
        <v>55</v>
      </c>
      <c>
        <f>(M1530*21)/100</f>
      </c>
      <c t="s">
        <v>28</v>
      </c>
    </row>
    <row r="1531" spans="1:5" ht="25.5">
      <c r="A1531" s="35" t="s">
        <v>56</v>
      </c>
      <c r="E1531" s="39" t="s">
        <v>2594</v>
      </c>
    </row>
    <row r="1532" spans="1:5" ht="12.75">
      <c r="A1532" s="35" t="s">
        <v>57</v>
      </c>
      <c r="E1532" s="40" t="s">
        <v>5</v>
      </c>
    </row>
    <row r="1533" spans="1:5" ht="12.75">
      <c r="A1533" t="s">
        <v>59</v>
      </c>
      <c r="E1533" s="39" t="s">
        <v>5</v>
      </c>
    </row>
    <row r="1534" spans="1:16" ht="25.5">
      <c r="A1534" t="s">
        <v>50</v>
      </c>
      <c s="34" t="s">
        <v>2595</v>
      </c>
      <c s="34" t="s">
        <v>2596</v>
      </c>
      <c s="35" t="s">
        <v>5</v>
      </c>
      <c s="6" t="s">
        <v>2497</v>
      </c>
      <c s="36" t="s">
        <v>1327</v>
      </c>
      <c s="37">
        <v>1</v>
      </c>
      <c s="36">
        <v>0</v>
      </c>
      <c s="36">
        <f>ROUND(G1534*H1534,6)</f>
      </c>
      <c r="L1534" s="38">
        <v>0</v>
      </c>
      <c s="32">
        <f>ROUND(ROUND(L1534,2)*ROUND(G1534,3),2)</f>
      </c>
      <c s="36" t="s">
        <v>55</v>
      </c>
      <c>
        <f>(M1534*21)/100</f>
      </c>
      <c t="s">
        <v>28</v>
      </c>
    </row>
    <row r="1535" spans="1:5" ht="25.5">
      <c r="A1535" s="35" t="s">
        <v>56</v>
      </c>
      <c r="E1535" s="39" t="s">
        <v>2597</v>
      </c>
    </row>
    <row r="1536" spans="1:5" ht="12.75">
      <c r="A1536" s="35" t="s">
        <v>57</v>
      </c>
      <c r="E1536" s="40" t="s">
        <v>5</v>
      </c>
    </row>
    <row r="1537" spans="1:5" ht="12.75">
      <c r="A1537" t="s">
        <v>59</v>
      </c>
      <c r="E1537" s="39" t="s">
        <v>5</v>
      </c>
    </row>
    <row r="1538" spans="1:16" ht="25.5">
      <c r="A1538" t="s">
        <v>50</v>
      </c>
      <c s="34" t="s">
        <v>2598</v>
      </c>
      <c s="34" t="s">
        <v>2599</v>
      </c>
      <c s="35" t="s">
        <v>5</v>
      </c>
      <c s="6" t="s">
        <v>2600</v>
      </c>
      <c s="36" t="s">
        <v>1327</v>
      </c>
      <c s="37">
        <v>1</v>
      </c>
      <c s="36">
        <v>0</v>
      </c>
      <c s="36">
        <f>ROUND(G1538*H1538,6)</f>
      </c>
      <c r="L1538" s="38">
        <v>0</v>
      </c>
      <c s="32">
        <f>ROUND(ROUND(L1538,2)*ROUND(G1538,3),2)</f>
      </c>
      <c s="36" t="s">
        <v>55</v>
      </c>
      <c>
        <f>(M1538*21)/100</f>
      </c>
      <c t="s">
        <v>28</v>
      </c>
    </row>
    <row r="1539" spans="1:5" ht="25.5">
      <c r="A1539" s="35" t="s">
        <v>56</v>
      </c>
      <c r="E1539" s="39" t="s">
        <v>2600</v>
      </c>
    </row>
    <row r="1540" spans="1:5" ht="12.75">
      <c r="A1540" s="35" t="s">
        <v>57</v>
      </c>
      <c r="E1540" s="40" t="s">
        <v>5</v>
      </c>
    </row>
    <row r="1541" spans="1:5" ht="12.75">
      <c r="A1541" t="s">
        <v>59</v>
      </c>
      <c r="E1541" s="39" t="s">
        <v>5</v>
      </c>
    </row>
    <row r="1542" spans="1:16" ht="25.5">
      <c r="A1542" t="s">
        <v>50</v>
      </c>
      <c s="34" t="s">
        <v>2601</v>
      </c>
      <c s="34" t="s">
        <v>2602</v>
      </c>
      <c s="35" t="s">
        <v>5</v>
      </c>
      <c s="6" t="s">
        <v>2497</v>
      </c>
      <c s="36" t="s">
        <v>1327</v>
      </c>
      <c s="37">
        <v>1</v>
      </c>
      <c s="36">
        <v>0</v>
      </c>
      <c s="36">
        <f>ROUND(G1542*H1542,6)</f>
      </c>
      <c r="L1542" s="38">
        <v>0</v>
      </c>
      <c s="32">
        <f>ROUND(ROUND(L1542,2)*ROUND(G1542,3),2)</f>
      </c>
      <c s="36" t="s">
        <v>55</v>
      </c>
      <c>
        <f>(M1542*21)/100</f>
      </c>
      <c t="s">
        <v>28</v>
      </c>
    </row>
    <row r="1543" spans="1:5" ht="25.5">
      <c r="A1543" s="35" t="s">
        <v>56</v>
      </c>
      <c r="E1543" s="39" t="s">
        <v>2603</v>
      </c>
    </row>
    <row r="1544" spans="1:5" ht="12.75">
      <c r="A1544" s="35" t="s">
        <v>57</v>
      </c>
      <c r="E1544" s="40" t="s">
        <v>5</v>
      </c>
    </row>
    <row r="1545" spans="1:5" ht="12.75">
      <c r="A1545" t="s">
        <v>59</v>
      </c>
      <c r="E1545" s="39" t="s">
        <v>5</v>
      </c>
    </row>
    <row r="1546" spans="1:16" ht="25.5">
      <c r="A1546" t="s">
        <v>50</v>
      </c>
      <c s="34" t="s">
        <v>2604</v>
      </c>
      <c s="34" t="s">
        <v>2605</v>
      </c>
      <c s="35" t="s">
        <v>5</v>
      </c>
      <c s="6" t="s">
        <v>2606</v>
      </c>
      <c s="36" t="s">
        <v>1327</v>
      </c>
      <c s="37">
        <v>1</v>
      </c>
      <c s="36">
        <v>0</v>
      </c>
      <c s="36">
        <f>ROUND(G1546*H1546,6)</f>
      </c>
      <c r="L1546" s="38">
        <v>0</v>
      </c>
      <c s="32">
        <f>ROUND(ROUND(L1546,2)*ROUND(G1546,3),2)</f>
      </c>
      <c s="36" t="s">
        <v>55</v>
      </c>
      <c>
        <f>(M1546*21)/100</f>
      </c>
      <c t="s">
        <v>28</v>
      </c>
    </row>
    <row r="1547" spans="1:5" ht="38.25">
      <c r="A1547" s="35" t="s">
        <v>56</v>
      </c>
      <c r="E1547" s="39" t="s">
        <v>2607</v>
      </c>
    </row>
    <row r="1548" spans="1:5" ht="12.75">
      <c r="A1548" s="35" t="s">
        <v>57</v>
      </c>
      <c r="E1548" s="40" t="s">
        <v>5</v>
      </c>
    </row>
    <row r="1549" spans="1:5" ht="12.75">
      <c r="A1549" t="s">
        <v>59</v>
      </c>
      <c r="E1549" s="39" t="s">
        <v>5</v>
      </c>
    </row>
    <row r="1550" spans="1:16" ht="25.5">
      <c r="A1550" t="s">
        <v>50</v>
      </c>
      <c s="34" t="s">
        <v>2608</v>
      </c>
      <c s="34" t="s">
        <v>2609</v>
      </c>
      <c s="35" t="s">
        <v>5</v>
      </c>
      <c s="6" t="s">
        <v>2606</v>
      </c>
      <c s="36" t="s">
        <v>1327</v>
      </c>
      <c s="37">
        <v>1</v>
      </c>
      <c s="36">
        <v>0</v>
      </c>
      <c s="36">
        <f>ROUND(G1550*H1550,6)</f>
      </c>
      <c r="L1550" s="38">
        <v>0</v>
      </c>
      <c s="32">
        <f>ROUND(ROUND(L1550,2)*ROUND(G1550,3),2)</f>
      </c>
      <c s="36" t="s">
        <v>55</v>
      </c>
      <c>
        <f>(M1550*21)/100</f>
      </c>
      <c t="s">
        <v>28</v>
      </c>
    </row>
    <row r="1551" spans="1:5" ht="38.25">
      <c r="A1551" s="35" t="s">
        <v>56</v>
      </c>
      <c r="E1551" s="39" t="s">
        <v>2607</v>
      </c>
    </row>
    <row r="1552" spans="1:5" ht="12.75">
      <c r="A1552" s="35" t="s">
        <v>57</v>
      </c>
      <c r="E1552" s="40" t="s">
        <v>5</v>
      </c>
    </row>
    <row r="1553" spans="1:5" ht="12.75">
      <c r="A1553" t="s">
        <v>59</v>
      </c>
      <c r="E1553" s="39" t="s">
        <v>5</v>
      </c>
    </row>
    <row r="1554" spans="1:16" ht="25.5">
      <c r="A1554" t="s">
        <v>50</v>
      </c>
      <c s="34" t="s">
        <v>2610</v>
      </c>
      <c s="34" t="s">
        <v>2611</v>
      </c>
      <c s="35" t="s">
        <v>5</v>
      </c>
      <c s="6" t="s">
        <v>2612</v>
      </c>
      <c s="36" t="s">
        <v>1327</v>
      </c>
      <c s="37">
        <v>1</v>
      </c>
      <c s="36">
        <v>0</v>
      </c>
      <c s="36">
        <f>ROUND(G1554*H1554,6)</f>
      </c>
      <c r="L1554" s="38">
        <v>0</v>
      </c>
      <c s="32">
        <f>ROUND(ROUND(L1554,2)*ROUND(G1554,3),2)</f>
      </c>
      <c s="36" t="s">
        <v>55</v>
      </c>
      <c>
        <f>(M1554*21)/100</f>
      </c>
      <c t="s">
        <v>28</v>
      </c>
    </row>
    <row r="1555" spans="1:5" ht="25.5">
      <c r="A1555" s="35" t="s">
        <v>56</v>
      </c>
      <c r="E1555" s="39" t="s">
        <v>2612</v>
      </c>
    </row>
    <row r="1556" spans="1:5" ht="12.75">
      <c r="A1556" s="35" t="s">
        <v>57</v>
      </c>
      <c r="E1556" s="40" t="s">
        <v>5</v>
      </c>
    </row>
    <row r="1557" spans="1:5" ht="12.75">
      <c r="A1557" t="s">
        <v>59</v>
      </c>
      <c r="E1557" s="39" t="s">
        <v>5</v>
      </c>
    </row>
    <row r="1558" spans="1:16" ht="25.5">
      <c r="A1558" t="s">
        <v>50</v>
      </c>
      <c s="34" t="s">
        <v>2613</v>
      </c>
      <c s="34" t="s">
        <v>2614</v>
      </c>
      <c s="35" t="s">
        <v>5</v>
      </c>
      <c s="6" t="s">
        <v>2615</v>
      </c>
      <c s="36" t="s">
        <v>1327</v>
      </c>
      <c s="37">
        <v>1</v>
      </c>
      <c s="36">
        <v>0</v>
      </c>
      <c s="36">
        <f>ROUND(G1558*H1558,6)</f>
      </c>
      <c r="L1558" s="38">
        <v>0</v>
      </c>
      <c s="32">
        <f>ROUND(ROUND(L1558,2)*ROUND(G1558,3),2)</f>
      </c>
      <c s="36" t="s">
        <v>55</v>
      </c>
      <c>
        <f>(M1558*21)/100</f>
      </c>
      <c t="s">
        <v>28</v>
      </c>
    </row>
    <row r="1559" spans="1:5" ht="25.5">
      <c r="A1559" s="35" t="s">
        <v>56</v>
      </c>
      <c r="E1559" s="39" t="s">
        <v>2615</v>
      </c>
    </row>
    <row r="1560" spans="1:5" ht="12.75">
      <c r="A1560" s="35" t="s">
        <v>57</v>
      </c>
      <c r="E1560" s="40" t="s">
        <v>5</v>
      </c>
    </row>
    <row r="1561" spans="1:5" ht="12.75">
      <c r="A1561" t="s">
        <v>59</v>
      </c>
      <c r="E1561" s="39" t="s">
        <v>5</v>
      </c>
    </row>
    <row r="1562" spans="1:16" ht="25.5">
      <c r="A1562" t="s">
        <v>50</v>
      </c>
      <c s="34" t="s">
        <v>2616</v>
      </c>
      <c s="34" t="s">
        <v>2617</v>
      </c>
      <c s="35" t="s">
        <v>5</v>
      </c>
      <c s="6" t="s">
        <v>2618</v>
      </c>
      <c s="36" t="s">
        <v>1327</v>
      </c>
      <c s="37">
        <v>1</v>
      </c>
      <c s="36">
        <v>0</v>
      </c>
      <c s="36">
        <f>ROUND(G1562*H1562,6)</f>
      </c>
      <c r="L1562" s="38">
        <v>0</v>
      </c>
      <c s="32">
        <f>ROUND(ROUND(L1562,2)*ROUND(G1562,3),2)</f>
      </c>
      <c s="36" t="s">
        <v>55</v>
      </c>
      <c>
        <f>(M1562*21)/100</f>
      </c>
      <c t="s">
        <v>28</v>
      </c>
    </row>
    <row r="1563" spans="1:5" ht="25.5">
      <c r="A1563" s="35" t="s">
        <v>56</v>
      </c>
      <c r="E1563" s="39" t="s">
        <v>2618</v>
      </c>
    </row>
    <row r="1564" spans="1:5" ht="12.75">
      <c r="A1564" s="35" t="s">
        <v>57</v>
      </c>
      <c r="E1564" s="40" t="s">
        <v>5</v>
      </c>
    </row>
    <row r="1565" spans="1:5" ht="12.75">
      <c r="A1565" t="s">
        <v>59</v>
      </c>
      <c r="E1565" s="39" t="s">
        <v>5</v>
      </c>
    </row>
    <row r="1566" spans="1:16" ht="25.5">
      <c r="A1566" t="s">
        <v>50</v>
      </c>
      <c s="34" t="s">
        <v>2619</v>
      </c>
      <c s="34" t="s">
        <v>2620</v>
      </c>
      <c s="35" t="s">
        <v>5</v>
      </c>
      <c s="6" t="s">
        <v>2621</v>
      </c>
      <c s="36" t="s">
        <v>1327</v>
      </c>
      <c s="37">
        <v>1</v>
      </c>
      <c s="36">
        <v>0</v>
      </c>
      <c s="36">
        <f>ROUND(G1566*H1566,6)</f>
      </c>
      <c r="L1566" s="38">
        <v>0</v>
      </c>
      <c s="32">
        <f>ROUND(ROUND(L1566,2)*ROUND(G1566,3),2)</f>
      </c>
      <c s="36" t="s">
        <v>55</v>
      </c>
      <c>
        <f>(M1566*21)/100</f>
      </c>
      <c t="s">
        <v>28</v>
      </c>
    </row>
    <row r="1567" spans="1:5" ht="25.5">
      <c r="A1567" s="35" t="s">
        <v>56</v>
      </c>
      <c r="E1567" s="39" t="s">
        <v>2621</v>
      </c>
    </row>
    <row r="1568" spans="1:5" ht="12.75">
      <c r="A1568" s="35" t="s">
        <v>57</v>
      </c>
      <c r="E1568" s="40" t="s">
        <v>5</v>
      </c>
    </row>
    <row r="1569" spans="1:5" ht="12.75">
      <c r="A1569" t="s">
        <v>59</v>
      </c>
      <c r="E1569" s="39" t="s">
        <v>5</v>
      </c>
    </row>
    <row r="1570" spans="1:16" ht="25.5">
      <c r="A1570" t="s">
        <v>50</v>
      </c>
      <c s="34" t="s">
        <v>2622</v>
      </c>
      <c s="34" t="s">
        <v>2623</v>
      </c>
      <c s="35" t="s">
        <v>5</v>
      </c>
      <c s="6" t="s">
        <v>2624</v>
      </c>
      <c s="36" t="s">
        <v>1327</v>
      </c>
      <c s="37">
        <v>1</v>
      </c>
      <c s="36">
        <v>0</v>
      </c>
      <c s="36">
        <f>ROUND(G1570*H1570,6)</f>
      </c>
      <c r="L1570" s="38">
        <v>0</v>
      </c>
      <c s="32">
        <f>ROUND(ROUND(L1570,2)*ROUND(G1570,3),2)</f>
      </c>
      <c s="36" t="s">
        <v>55</v>
      </c>
      <c>
        <f>(M1570*21)/100</f>
      </c>
      <c t="s">
        <v>28</v>
      </c>
    </row>
    <row r="1571" spans="1:5" ht="25.5">
      <c r="A1571" s="35" t="s">
        <v>56</v>
      </c>
      <c r="E1571" s="39" t="s">
        <v>2624</v>
      </c>
    </row>
    <row r="1572" spans="1:5" ht="12.75">
      <c r="A1572" s="35" t="s">
        <v>57</v>
      </c>
      <c r="E1572" s="40" t="s">
        <v>5</v>
      </c>
    </row>
    <row r="1573" spans="1:5" ht="12.75">
      <c r="A1573" t="s">
        <v>59</v>
      </c>
      <c r="E1573" s="39" t="s">
        <v>5</v>
      </c>
    </row>
    <row r="1574" spans="1:16" ht="25.5">
      <c r="A1574" t="s">
        <v>50</v>
      </c>
      <c s="34" t="s">
        <v>2625</v>
      </c>
      <c s="34" t="s">
        <v>2626</v>
      </c>
      <c s="35" t="s">
        <v>5</v>
      </c>
      <c s="6" t="s">
        <v>2627</v>
      </c>
      <c s="36" t="s">
        <v>1327</v>
      </c>
      <c s="37">
        <v>1</v>
      </c>
      <c s="36">
        <v>0</v>
      </c>
      <c s="36">
        <f>ROUND(G1574*H1574,6)</f>
      </c>
      <c r="L1574" s="38">
        <v>0</v>
      </c>
      <c s="32">
        <f>ROUND(ROUND(L1574,2)*ROUND(G1574,3),2)</f>
      </c>
      <c s="36" t="s">
        <v>55</v>
      </c>
      <c>
        <f>(M1574*21)/100</f>
      </c>
      <c t="s">
        <v>28</v>
      </c>
    </row>
    <row r="1575" spans="1:5" ht="25.5">
      <c r="A1575" s="35" t="s">
        <v>56</v>
      </c>
      <c r="E1575" s="39" t="s">
        <v>2627</v>
      </c>
    </row>
    <row r="1576" spans="1:5" ht="12.75">
      <c r="A1576" s="35" t="s">
        <v>57</v>
      </c>
      <c r="E1576" s="40" t="s">
        <v>5</v>
      </c>
    </row>
    <row r="1577" spans="1:5" ht="12.75">
      <c r="A1577" t="s">
        <v>59</v>
      </c>
      <c r="E1577" s="39" t="s">
        <v>5</v>
      </c>
    </row>
    <row r="1578" spans="1:16" ht="25.5">
      <c r="A1578" t="s">
        <v>50</v>
      </c>
      <c s="34" t="s">
        <v>2628</v>
      </c>
      <c s="34" t="s">
        <v>2629</v>
      </c>
      <c s="35" t="s">
        <v>5</v>
      </c>
      <c s="6" t="s">
        <v>2630</v>
      </c>
      <c s="36" t="s">
        <v>1327</v>
      </c>
      <c s="37">
        <v>1</v>
      </c>
      <c s="36">
        <v>0</v>
      </c>
      <c s="36">
        <f>ROUND(G1578*H1578,6)</f>
      </c>
      <c r="L1578" s="38">
        <v>0</v>
      </c>
      <c s="32">
        <f>ROUND(ROUND(L1578,2)*ROUND(G1578,3),2)</f>
      </c>
      <c s="36" t="s">
        <v>55</v>
      </c>
      <c>
        <f>(M1578*21)/100</f>
      </c>
      <c t="s">
        <v>28</v>
      </c>
    </row>
    <row r="1579" spans="1:5" ht="25.5">
      <c r="A1579" s="35" t="s">
        <v>56</v>
      </c>
      <c r="E1579" s="39" t="s">
        <v>2630</v>
      </c>
    </row>
    <row r="1580" spans="1:5" ht="12.75">
      <c r="A1580" s="35" t="s">
        <v>57</v>
      </c>
      <c r="E1580" s="40" t="s">
        <v>5</v>
      </c>
    </row>
    <row r="1581" spans="1:5" ht="12.75">
      <c r="A1581" t="s">
        <v>59</v>
      </c>
      <c r="E1581" s="39" t="s">
        <v>5</v>
      </c>
    </row>
    <row r="1582" spans="1:16" ht="25.5">
      <c r="A1582" t="s">
        <v>50</v>
      </c>
      <c s="34" t="s">
        <v>2631</v>
      </c>
      <c s="34" t="s">
        <v>2632</v>
      </c>
      <c s="35" t="s">
        <v>5</v>
      </c>
      <c s="6" t="s">
        <v>2633</v>
      </c>
      <c s="36" t="s">
        <v>1327</v>
      </c>
      <c s="37">
        <v>1</v>
      </c>
      <c s="36">
        <v>0</v>
      </c>
      <c s="36">
        <f>ROUND(G1582*H1582,6)</f>
      </c>
      <c r="L1582" s="38">
        <v>0</v>
      </c>
      <c s="32">
        <f>ROUND(ROUND(L1582,2)*ROUND(G1582,3),2)</f>
      </c>
      <c s="36" t="s">
        <v>55</v>
      </c>
      <c>
        <f>(M1582*21)/100</f>
      </c>
      <c t="s">
        <v>28</v>
      </c>
    </row>
    <row r="1583" spans="1:5" ht="25.5">
      <c r="A1583" s="35" t="s">
        <v>56</v>
      </c>
      <c r="E1583" s="39" t="s">
        <v>2633</v>
      </c>
    </row>
    <row r="1584" spans="1:5" ht="12.75">
      <c r="A1584" s="35" t="s">
        <v>57</v>
      </c>
      <c r="E1584" s="40" t="s">
        <v>5</v>
      </c>
    </row>
    <row r="1585" spans="1:5" ht="12.75">
      <c r="A1585" t="s">
        <v>59</v>
      </c>
      <c r="E1585" s="39" t="s">
        <v>5</v>
      </c>
    </row>
    <row r="1586" spans="1:16" ht="25.5">
      <c r="A1586" t="s">
        <v>50</v>
      </c>
      <c s="34" t="s">
        <v>2634</v>
      </c>
      <c s="34" t="s">
        <v>2635</v>
      </c>
      <c s="35" t="s">
        <v>5</v>
      </c>
      <c s="6" t="s">
        <v>2636</v>
      </c>
      <c s="36" t="s">
        <v>1327</v>
      </c>
      <c s="37">
        <v>1</v>
      </c>
      <c s="36">
        <v>0</v>
      </c>
      <c s="36">
        <f>ROUND(G1586*H1586,6)</f>
      </c>
      <c r="L1586" s="38">
        <v>0</v>
      </c>
      <c s="32">
        <f>ROUND(ROUND(L1586,2)*ROUND(G1586,3),2)</f>
      </c>
      <c s="36" t="s">
        <v>55</v>
      </c>
      <c>
        <f>(M1586*21)/100</f>
      </c>
      <c t="s">
        <v>28</v>
      </c>
    </row>
    <row r="1587" spans="1:5" ht="25.5">
      <c r="A1587" s="35" t="s">
        <v>56</v>
      </c>
      <c r="E1587" s="39" t="s">
        <v>2636</v>
      </c>
    </row>
    <row r="1588" spans="1:5" ht="12.75">
      <c r="A1588" s="35" t="s">
        <v>57</v>
      </c>
      <c r="E1588" s="40" t="s">
        <v>5</v>
      </c>
    </row>
    <row r="1589" spans="1:5" ht="12.75">
      <c r="A1589" t="s">
        <v>59</v>
      </c>
      <c r="E1589" s="39" t="s">
        <v>5</v>
      </c>
    </row>
    <row r="1590" spans="1:16" ht="25.5">
      <c r="A1590" t="s">
        <v>50</v>
      </c>
      <c s="34" t="s">
        <v>2637</v>
      </c>
      <c s="34" t="s">
        <v>2638</v>
      </c>
      <c s="35" t="s">
        <v>5</v>
      </c>
      <c s="6" t="s">
        <v>2639</v>
      </c>
      <c s="36" t="s">
        <v>1327</v>
      </c>
      <c s="37">
        <v>1</v>
      </c>
      <c s="36">
        <v>0</v>
      </c>
      <c s="36">
        <f>ROUND(G1590*H1590,6)</f>
      </c>
      <c r="L1590" s="38">
        <v>0</v>
      </c>
      <c s="32">
        <f>ROUND(ROUND(L1590,2)*ROUND(G1590,3),2)</f>
      </c>
      <c s="36" t="s">
        <v>55</v>
      </c>
      <c>
        <f>(M1590*21)/100</f>
      </c>
      <c t="s">
        <v>28</v>
      </c>
    </row>
    <row r="1591" spans="1:5" ht="25.5">
      <c r="A1591" s="35" t="s">
        <v>56</v>
      </c>
      <c r="E1591" s="39" t="s">
        <v>2639</v>
      </c>
    </row>
    <row r="1592" spans="1:5" ht="12.75">
      <c r="A1592" s="35" t="s">
        <v>57</v>
      </c>
      <c r="E1592" s="40" t="s">
        <v>5</v>
      </c>
    </row>
    <row r="1593" spans="1:5" ht="12.75">
      <c r="A1593" t="s">
        <v>59</v>
      </c>
      <c r="E1593" s="39" t="s">
        <v>5</v>
      </c>
    </row>
    <row r="1594" spans="1:16" ht="25.5">
      <c r="A1594" t="s">
        <v>50</v>
      </c>
      <c s="34" t="s">
        <v>2640</v>
      </c>
      <c s="34" t="s">
        <v>2641</v>
      </c>
      <c s="35" t="s">
        <v>5</v>
      </c>
      <c s="6" t="s">
        <v>2642</v>
      </c>
      <c s="36" t="s">
        <v>1327</v>
      </c>
      <c s="37">
        <v>1</v>
      </c>
      <c s="36">
        <v>0</v>
      </c>
      <c s="36">
        <f>ROUND(G1594*H1594,6)</f>
      </c>
      <c r="L1594" s="38">
        <v>0</v>
      </c>
      <c s="32">
        <f>ROUND(ROUND(L1594,2)*ROUND(G1594,3),2)</f>
      </c>
      <c s="36" t="s">
        <v>55</v>
      </c>
      <c>
        <f>(M1594*21)/100</f>
      </c>
      <c t="s">
        <v>28</v>
      </c>
    </row>
    <row r="1595" spans="1:5" ht="25.5">
      <c r="A1595" s="35" t="s">
        <v>56</v>
      </c>
      <c r="E1595" s="39" t="s">
        <v>2642</v>
      </c>
    </row>
    <row r="1596" spans="1:5" ht="12.75">
      <c r="A1596" s="35" t="s">
        <v>57</v>
      </c>
      <c r="E1596" s="40" t="s">
        <v>5</v>
      </c>
    </row>
    <row r="1597" spans="1:5" ht="12.75">
      <c r="A1597" t="s">
        <v>59</v>
      </c>
      <c r="E1597" s="39" t="s">
        <v>5</v>
      </c>
    </row>
    <row r="1598" spans="1:16" ht="25.5">
      <c r="A1598" t="s">
        <v>50</v>
      </c>
      <c s="34" t="s">
        <v>2643</v>
      </c>
      <c s="34" t="s">
        <v>2644</v>
      </c>
      <c s="35" t="s">
        <v>5</v>
      </c>
      <c s="6" t="s">
        <v>2645</v>
      </c>
      <c s="36" t="s">
        <v>1327</v>
      </c>
      <c s="37">
        <v>1</v>
      </c>
      <c s="36">
        <v>0</v>
      </c>
      <c s="36">
        <f>ROUND(G1598*H1598,6)</f>
      </c>
      <c r="L1598" s="38">
        <v>0</v>
      </c>
      <c s="32">
        <f>ROUND(ROUND(L1598,2)*ROUND(G1598,3),2)</f>
      </c>
      <c s="36" t="s">
        <v>55</v>
      </c>
      <c>
        <f>(M1598*21)/100</f>
      </c>
      <c t="s">
        <v>28</v>
      </c>
    </row>
    <row r="1599" spans="1:5" ht="25.5">
      <c r="A1599" s="35" t="s">
        <v>56</v>
      </c>
      <c r="E1599" s="39" t="s">
        <v>2645</v>
      </c>
    </row>
    <row r="1600" spans="1:5" ht="12.75">
      <c r="A1600" s="35" t="s">
        <v>57</v>
      </c>
      <c r="E1600" s="40" t="s">
        <v>5</v>
      </c>
    </row>
    <row r="1601" spans="1:5" ht="12.75">
      <c r="A1601" t="s">
        <v>59</v>
      </c>
      <c r="E1601" s="39" t="s">
        <v>5</v>
      </c>
    </row>
    <row r="1602" spans="1:16" ht="25.5">
      <c r="A1602" t="s">
        <v>50</v>
      </c>
      <c s="34" t="s">
        <v>2646</v>
      </c>
      <c s="34" t="s">
        <v>2647</v>
      </c>
      <c s="35" t="s">
        <v>5</v>
      </c>
      <c s="6" t="s">
        <v>2648</v>
      </c>
      <c s="36" t="s">
        <v>1327</v>
      </c>
      <c s="37">
        <v>1</v>
      </c>
      <c s="36">
        <v>0</v>
      </c>
      <c s="36">
        <f>ROUND(G1602*H1602,6)</f>
      </c>
      <c r="L1602" s="38">
        <v>0</v>
      </c>
      <c s="32">
        <f>ROUND(ROUND(L1602,2)*ROUND(G1602,3),2)</f>
      </c>
      <c s="36" t="s">
        <v>55</v>
      </c>
      <c>
        <f>(M1602*21)/100</f>
      </c>
      <c t="s">
        <v>28</v>
      </c>
    </row>
    <row r="1603" spans="1:5" ht="25.5">
      <c r="A1603" s="35" t="s">
        <v>56</v>
      </c>
      <c r="E1603" s="39" t="s">
        <v>2648</v>
      </c>
    </row>
    <row r="1604" spans="1:5" ht="12.75">
      <c r="A1604" s="35" t="s">
        <v>57</v>
      </c>
      <c r="E1604" s="40" t="s">
        <v>5</v>
      </c>
    </row>
    <row r="1605" spans="1:5" ht="12.75">
      <c r="A1605" t="s">
        <v>59</v>
      </c>
      <c r="E1605" s="39" t="s">
        <v>5</v>
      </c>
    </row>
    <row r="1606" spans="1:16" ht="25.5">
      <c r="A1606" t="s">
        <v>50</v>
      </c>
      <c s="34" t="s">
        <v>2649</v>
      </c>
      <c s="34" t="s">
        <v>2650</v>
      </c>
      <c s="35" t="s">
        <v>5</v>
      </c>
      <c s="6" t="s">
        <v>2651</v>
      </c>
      <c s="36" t="s">
        <v>1327</v>
      </c>
      <c s="37">
        <v>1</v>
      </c>
      <c s="36">
        <v>0</v>
      </c>
      <c s="36">
        <f>ROUND(G1606*H1606,6)</f>
      </c>
      <c r="L1606" s="38">
        <v>0</v>
      </c>
      <c s="32">
        <f>ROUND(ROUND(L1606,2)*ROUND(G1606,3),2)</f>
      </c>
      <c s="36" t="s">
        <v>55</v>
      </c>
      <c>
        <f>(M1606*21)/100</f>
      </c>
      <c t="s">
        <v>28</v>
      </c>
    </row>
    <row r="1607" spans="1:5" ht="25.5">
      <c r="A1607" s="35" t="s">
        <v>56</v>
      </c>
      <c r="E1607" s="39" t="s">
        <v>2651</v>
      </c>
    </row>
    <row r="1608" spans="1:5" ht="12.75">
      <c r="A1608" s="35" t="s">
        <v>57</v>
      </c>
      <c r="E1608" s="40" t="s">
        <v>5</v>
      </c>
    </row>
    <row r="1609" spans="1:5" ht="12.75">
      <c r="A1609" t="s">
        <v>59</v>
      </c>
      <c r="E1609" s="39" t="s">
        <v>5</v>
      </c>
    </row>
    <row r="1610" spans="1:16" ht="25.5">
      <c r="A1610" t="s">
        <v>50</v>
      </c>
      <c s="34" t="s">
        <v>2652</v>
      </c>
      <c s="34" t="s">
        <v>2653</v>
      </c>
      <c s="35" t="s">
        <v>5</v>
      </c>
      <c s="6" t="s">
        <v>2654</v>
      </c>
      <c s="36" t="s">
        <v>1327</v>
      </c>
      <c s="37">
        <v>1</v>
      </c>
      <c s="36">
        <v>0</v>
      </c>
      <c s="36">
        <f>ROUND(G1610*H1610,6)</f>
      </c>
      <c r="L1610" s="38">
        <v>0</v>
      </c>
      <c s="32">
        <f>ROUND(ROUND(L1610,2)*ROUND(G1610,3),2)</f>
      </c>
      <c s="36" t="s">
        <v>55</v>
      </c>
      <c>
        <f>(M1610*21)/100</f>
      </c>
      <c t="s">
        <v>28</v>
      </c>
    </row>
    <row r="1611" spans="1:5" ht="25.5">
      <c r="A1611" s="35" t="s">
        <v>56</v>
      </c>
      <c r="E1611" s="39" t="s">
        <v>2654</v>
      </c>
    </row>
    <row r="1612" spans="1:5" ht="12.75">
      <c r="A1612" s="35" t="s">
        <v>57</v>
      </c>
      <c r="E1612" s="40" t="s">
        <v>5</v>
      </c>
    </row>
    <row r="1613" spans="1:5" ht="12.75">
      <c r="A1613" t="s">
        <v>59</v>
      </c>
      <c r="E1613" s="39" t="s">
        <v>5</v>
      </c>
    </row>
    <row r="1614" spans="1:16" ht="25.5">
      <c r="A1614" t="s">
        <v>50</v>
      </c>
      <c s="34" t="s">
        <v>2655</v>
      </c>
      <c s="34" t="s">
        <v>2656</v>
      </c>
      <c s="35" t="s">
        <v>5</v>
      </c>
      <c s="6" t="s">
        <v>2657</v>
      </c>
      <c s="36" t="s">
        <v>1327</v>
      </c>
      <c s="37">
        <v>1</v>
      </c>
      <c s="36">
        <v>0</v>
      </c>
      <c s="36">
        <f>ROUND(G1614*H1614,6)</f>
      </c>
      <c r="L1614" s="38">
        <v>0</v>
      </c>
      <c s="32">
        <f>ROUND(ROUND(L1614,2)*ROUND(G1614,3),2)</f>
      </c>
      <c s="36" t="s">
        <v>55</v>
      </c>
      <c>
        <f>(M1614*21)/100</f>
      </c>
      <c t="s">
        <v>28</v>
      </c>
    </row>
    <row r="1615" spans="1:5" ht="25.5">
      <c r="A1615" s="35" t="s">
        <v>56</v>
      </c>
      <c r="E1615" s="39" t="s">
        <v>2657</v>
      </c>
    </row>
    <row r="1616" spans="1:5" ht="12.75">
      <c r="A1616" s="35" t="s">
        <v>57</v>
      </c>
      <c r="E1616" s="40" t="s">
        <v>5</v>
      </c>
    </row>
    <row r="1617" spans="1:5" ht="12.75">
      <c r="A1617" t="s">
        <v>59</v>
      </c>
      <c r="E1617" s="39" t="s">
        <v>5</v>
      </c>
    </row>
    <row r="1618" spans="1:16" ht="25.5">
      <c r="A1618" t="s">
        <v>50</v>
      </c>
      <c s="34" t="s">
        <v>2658</v>
      </c>
      <c s="34" t="s">
        <v>2659</v>
      </c>
      <c s="35" t="s">
        <v>5</v>
      </c>
      <c s="6" t="s">
        <v>2660</v>
      </c>
      <c s="36" t="s">
        <v>1327</v>
      </c>
      <c s="37">
        <v>1</v>
      </c>
      <c s="36">
        <v>0</v>
      </c>
      <c s="36">
        <f>ROUND(G1618*H1618,6)</f>
      </c>
      <c r="L1618" s="38">
        <v>0</v>
      </c>
      <c s="32">
        <f>ROUND(ROUND(L1618,2)*ROUND(G1618,3),2)</f>
      </c>
      <c s="36" t="s">
        <v>55</v>
      </c>
      <c>
        <f>(M1618*21)/100</f>
      </c>
      <c t="s">
        <v>28</v>
      </c>
    </row>
    <row r="1619" spans="1:5" ht="25.5">
      <c r="A1619" s="35" t="s">
        <v>56</v>
      </c>
      <c r="E1619" s="39" t="s">
        <v>2660</v>
      </c>
    </row>
    <row r="1620" spans="1:5" ht="12.75">
      <c r="A1620" s="35" t="s">
        <v>57</v>
      </c>
      <c r="E1620" s="40" t="s">
        <v>5</v>
      </c>
    </row>
    <row r="1621" spans="1:5" ht="12.75">
      <c r="A1621" t="s">
        <v>59</v>
      </c>
      <c r="E1621" s="39" t="s">
        <v>5</v>
      </c>
    </row>
    <row r="1622" spans="1:16" ht="25.5">
      <c r="A1622" t="s">
        <v>50</v>
      </c>
      <c s="34" t="s">
        <v>2661</v>
      </c>
      <c s="34" t="s">
        <v>2662</v>
      </c>
      <c s="35" t="s">
        <v>5</v>
      </c>
      <c s="6" t="s">
        <v>2663</v>
      </c>
      <c s="36" t="s">
        <v>1327</v>
      </c>
      <c s="37">
        <v>1</v>
      </c>
      <c s="36">
        <v>0</v>
      </c>
      <c s="36">
        <f>ROUND(G1622*H1622,6)</f>
      </c>
      <c r="L1622" s="38">
        <v>0</v>
      </c>
      <c s="32">
        <f>ROUND(ROUND(L1622,2)*ROUND(G1622,3),2)</f>
      </c>
      <c s="36" t="s">
        <v>55</v>
      </c>
      <c>
        <f>(M1622*21)/100</f>
      </c>
      <c t="s">
        <v>28</v>
      </c>
    </row>
    <row r="1623" spans="1:5" ht="25.5">
      <c r="A1623" s="35" t="s">
        <v>56</v>
      </c>
      <c r="E1623" s="39" t="s">
        <v>2663</v>
      </c>
    </row>
    <row r="1624" spans="1:5" ht="12.75">
      <c r="A1624" s="35" t="s">
        <v>57</v>
      </c>
      <c r="E1624" s="40" t="s">
        <v>5</v>
      </c>
    </row>
    <row r="1625" spans="1:5" ht="12.75">
      <c r="A1625" t="s">
        <v>59</v>
      </c>
      <c r="E1625" s="39" t="s">
        <v>5</v>
      </c>
    </row>
    <row r="1626" spans="1:16" ht="25.5">
      <c r="A1626" t="s">
        <v>50</v>
      </c>
      <c s="34" t="s">
        <v>2664</v>
      </c>
      <c s="34" t="s">
        <v>2665</v>
      </c>
      <c s="35" t="s">
        <v>5</v>
      </c>
      <c s="6" t="s">
        <v>2666</v>
      </c>
      <c s="36" t="s">
        <v>1327</v>
      </c>
      <c s="37">
        <v>1</v>
      </c>
      <c s="36">
        <v>0</v>
      </c>
      <c s="36">
        <f>ROUND(G1626*H1626,6)</f>
      </c>
      <c r="L1626" s="38">
        <v>0</v>
      </c>
      <c s="32">
        <f>ROUND(ROUND(L1626,2)*ROUND(G1626,3),2)</f>
      </c>
      <c s="36" t="s">
        <v>55</v>
      </c>
      <c>
        <f>(M1626*21)/100</f>
      </c>
      <c t="s">
        <v>28</v>
      </c>
    </row>
    <row r="1627" spans="1:5" ht="25.5">
      <c r="A1627" s="35" t="s">
        <v>56</v>
      </c>
      <c r="E1627" s="39" t="s">
        <v>2666</v>
      </c>
    </row>
    <row r="1628" spans="1:5" ht="12.75">
      <c r="A1628" s="35" t="s">
        <v>57</v>
      </c>
      <c r="E1628" s="40" t="s">
        <v>5</v>
      </c>
    </row>
    <row r="1629" spans="1:5" ht="12.75">
      <c r="A1629" t="s">
        <v>59</v>
      </c>
      <c r="E1629" s="39" t="s">
        <v>5</v>
      </c>
    </row>
    <row r="1630" spans="1:16" ht="25.5">
      <c r="A1630" t="s">
        <v>50</v>
      </c>
      <c s="34" t="s">
        <v>2667</v>
      </c>
      <c s="34" t="s">
        <v>2668</v>
      </c>
      <c s="35" t="s">
        <v>5</v>
      </c>
      <c s="6" t="s">
        <v>2669</v>
      </c>
      <c s="36" t="s">
        <v>1327</v>
      </c>
      <c s="37">
        <v>1</v>
      </c>
      <c s="36">
        <v>0</v>
      </c>
      <c s="36">
        <f>ROUND(G1630*H1630,6)</f>
      </c>
      <c r="L1630" s="38">
        <v>0</v>
      </c>
      <c s="32">
        <f>ROUND(ROUND(L1630,2)*ROUND(G1630,3),2)</f>
      </c>
      <c s="36" t="s">
        <v>55</v>
      </c>
      <c>
        <f>(M1630*21)/100</f>
      </c>
      <c t="s">
        <v>28</v>
      </c>
    </row>
    <row r="1631" spans="1:5" ht="25.5">
      <c r="A1631" s="35" t="s">
        <v>56</v>
      </c>
      <c r="E1631" s="39" t="s">
        <v>2669</v>
      </c>
    </row>
    <row r="1632" spans="1:5" ht="12.75">
      <c r="A1632" s="35" t="s">
        <v>57</v>
      </c>
      <c r="E1632" s="40" t="s">
        <v>5</v>
      </c>
    </row>
    <row r="1633" spans="1:5" ht="12.75">
      <c r="A1633" t="s">
        <v>59</v>
      </c>
      <c r="E1633" s="39" t="s">
        <v>5</v>
      </c>
    </row>
    <row r="1634" spans="1:16" ht="25.5">
      <c r="A1634" t="s">
        <v>50</v>
      </c>
      <c s="34" t="s">
        <v>2670</v>
      </c>
      <c s="34" t="s">
        <v>2671</v>
      </c>
      <c s="35" t="s">
        <v>5</v>
      </c>
      <c s="6" t="s">
        <v>2672</v>
      </c>
      <c s="36" t="s">
        <v>1327</v>
      </c>
      <c s="37">
        <v>1</v>
      </c>
      <c s="36">
        <v>0</v>
      </c>
      <c s="36">
        <f>ROUND(G1634*H1634,6)</f>
      </c>
      <c r="L1634" s="38">
        <v>0</v>
      </c>
      <c s="32">
        <f>ROUND(ROUND(L1634,2)*ROUND(G1634,3),2)</f>
      </c>
      <c s="36" t="s">
        <v>55</v>
      </c>
      <c>
        <f>(M1634*21)/100</f>
      </c>
      <c t="s">
        <v>28</v>
      </c>
    </row>
    <row r="1635" spans="1:5" ht="25.5">
      <c r="A1635" s="35" t="s">
        <v>56</v>
      </c>
      <c r="E1635" s="39" t="s">
        <v>2672</v>
      </c>
    </row>
    <row r="1636" spans="1:5" ht="12.75">
      <c r="A1636" s="35" t="s">
        <v>57</v>
      </c>
      <c r="E1636" s="40" t="s">
        <v>5</v>
      </c>
    </row>
    <row r="1637" spans="1:5" ht="12.75">
      <c r="A1637" t="s">
        <v>59</v>
      </c>
      <c r="E1637" s="39" t="s">
        <v>5</v>
      </c>
    </row>
    <row r="1638" spans="1:16" ht="25.5">
      <c r="A1638" t="s">
        <v>50</v>
      </c>
      <c s="34" t="s">
        <v>2673</v>
      </c>
      <c s="34" t="s">
        <v>2674</v>
      </c>
      <c s="35" t="s">
        <v>5</v>
      </c>
      <c s="6" t="s">
        <v>2675</v>
      </c>
      <c s="36" t="s">
        <v>1327</v>
      </c>
      <c s="37">
        <v>1</v>
      </c>
      <c s="36">
        <v>0</v>
      </c>
      <c s="36">
        <f>ROUND(G1638*H1638,6)</f>
      </c>
      <c r="L1638" s="38">
        <v>0</v>
      </c>
      <c s="32">
        <f>ROUND(ROUND(L1638,2)*ROUND(G1638,3),2)</f>
      </c>
      <c s="36" t="s">
        <v>55</v>
      </c>
      <c>
        <f>(M1638*21)/100</f>
      </c>
      <c t="s">
        <v>28</v>
      </c>
    </row>
    <row r="1639" spans="1:5" ht="25.5">
      <c r="A1639" s="35" t="s">
        <v>56</v>
      </c>
      <c r="E1639" s="39" t="s">
        <v>2675</v>
      </c>
    </row>
    <row r="1640" spans="1:5" ht="12.75">
      <c r="A1640" s="35" t="s">
        <v>57</v>
      </c>
      <c r="E1640" s="40" t="s">
        <v>5</v>
      </c>
    </row>
    <row r="1641" spans="1:5" ht="12.75">
      <c r="A1641" t="s">
        <v>59</v>
      </c>
      <c r="E1641" s="39" t="s">
        <v>5</v>
      </c>
    </row>
    <row r="1642" spans="1:16" ht="25.5">
      <c r="A1642" t="s">
        <v>50</v>
      </c>
      <c s="34" t="s">
        <v>2676</v>
      </c>
      <c s="34" t="s">
        <v>2677</v>
      </c>
      <c s="35" t="s">
        <v>5</v>
      </c>
      <c s="6" t="s">
        <v>2678</v>
      </c>
      <c s="36" t="s">
        <v>1327</v>
      </c>
      <c s="37">
        <v>1</v>
      </c>
      <c s="36">
        <v>0</v>
      </c>
      <c s="36">
        <f>ROUND(G1642*H1642,6)</f>
      </c>
      <c r="L1642" s="38">
        <v>0</v>
      </c>
      <c s="32">
        <f>ROUND(ROUND(L1642,2)*ROUND(G1642,3),2)</f>
      </c>
      <c s="36" t="s">
        <v>55</v>
      </c>
      <c>
        <f>(M1642*21)/100</f>
      </c>
      <c t="s">
        <v>28</v>
      </c>
    </row>
    <row r="1643" spans="1:5" ht="25.5">
      <c r="A1643" s="35" t="s">
        <v>56</v>
      </c>
      <c r="E1643" s="39" t="s">
        <v>2678</v>
      </c>
    </row>
    <row r="1644" spans="1:5" ht="12.75">
      <c r="A1644" s="35" t="s">
        <v>57</v>
      </c>
      <c r="E1644" s="40" t="s">
        <v>5</v>
      </c>
    </row>
    <row r="1645" spans="1:5" ht="12.75">
      <c r="A1645" t="s">
        <v>59</v>
      </c>
      <c r="E1645" s="39" t="s">
        <v>5</v>
      </c>
    </row>
    <row r="1646" spans="1:16" ht="25.5">
      <c r="A1646" t="s">
        <v>50</v>
      </c>
      <c s="34" t="s">
        <v>2679</v>
      </c>
      <c s="34" t="s">
        <v>2680</v>
      </c>
      <c s="35" t="s">
        <v>5</v>
      </c>
      <c s="6" t="s">
        <v>2681</v>
      </c>
      <c s="36" t="s">
        <v>1327</v>
      </c>
      <c s="37">
        <v>1</v>
      </c>
      <c s="36">
        <v>0</v>
      </c>
      <c s="36">
        <f>ROUND(G1646*H1646,6)</f>
      </c>
      <c r="L1646" s="38">
        <v>0</v>
      </c>
      <c s="32">
        <f>ROUND(ROUND(L1646,2)*ROUND(G1646,3),2)</f>
      </c>
      <c s="36" t="s">
        <v>55</v>
      </c>
      <c>
        <f>(M1646*21)/100</f>
      </c>
      <c t="s">
        <v>28</v>
      </c>
    </row>
    <row r="1647" spans="1:5" ht="25.5">
      <c r="A1647" s="35" t="s">
        <v>56</v>
      </c>
      <c r="E1647" s="39" t="s">
        <v>2681</v>
      </c>
    </row>
    <row r="1648" spans="1:5" ht="12.75">
      <c r="A1648" s="35" t="s">
        <v>57</v>
      </c>
      <c r="E1648" s="40" t="s">
        <v>5</v>
      </c>
    </row>
    <row r="1649" spans="1:5" ht="12.75">
      <c r="A1649" t="s">
        <v>59</v>
      </c>
      <c r="E1649" s="39" t="s">
        <v>5</v>
      </c>
    </row>
    <row r="1650" spans="1:16" ht="25.5">
      <c r="A1650" t="s">
        <v>50</v>
      </c>
      <c s="34" t="s">
        <v>2682</v>
      </c>
      <c s="34" t="s">
        <v>2683</v>
      </c>
      <c s="35" t="s">
        <v>5</v>
      </c>
      <c s="6" t="s">
        <v>2684</v>
      </c>
      <c s="36" t="s">
        <v>1327</v>
      </c>
      <c s="37">
        <v>1</v>
      </c>
      <c s="36">
        <v>0</v>
      </c>
      <c s="36">
        <f>ROUND(G1650*H1650,6)</f>
      </c>
      <c r="L1650" s="38">
        <v>0</v>
      </c>
      <c s="32">
        <f>ROUND(ROUND(L1650,2)*ROUND(G1650,3),2)</f>
      </c>
      <c s="36" t="s">
        <v>55</v>
      </c>
      <c>
        <f>(M1650*21)/100</f>
      </c>
      <c t="s">
        <v>28</v>
      </c>
    </row>
    <row r="1651" spans="1:5" ht="25.5">
      <c r="A1651" s="35" t="s">
        <v>56</v>
      </c>
      <c r="E1651" s="39" t="s">
        <v>2684</v>
      </c>
    </row>
    <row r="1652" spans="1:5" ht="12.75">
      <c r="A1652" s="35" t="s">
        <v>57</v>
      </c>
      <c r="E1652" s="40" t="s">
        <v>5</v>
      </c>
    </row>
    <row r="1653" spans="1:5" ht="12.75">
      <c r="A1653" t="s">
        <v>59</v>
      </c>
      <c r="E1653" s="39" t="s">
        <v>5</v>
      </c>
    </row>
    <row r="1654" spans="1:16" ht="25.5">
      <c r="A1654" t="s">
        <v>50</v>
      </c>
      <c s="34" t="s">
        <v>2685</v>
      </c>
      <c s="34" t="s">
        <v>2686</v>
      </c>
      <c s="35" t="s">
        <v>5</v>
      </c>
      <c s="6" t="s">
        <v>2687</v>
      </c>
      <c s="36" t="s">
        <v>1327</v>
      </c>
      <c s="37">
        <v>1</v>
      </c>
      <c s="36">
        <v>0</v>
      </c>
      <c s="36">
        <f>ROUND(G1654*H1654,6)</f>
      </c>
      <c r="L1654" s="38">
        <v>0</v>
      </c>
      <c s="32">
        <f>ROUND(ROUND(L1654,2)*ROUND(G1654,3),2)</f>
      </c>
      <c s="36" t="s">
        <v>55</v>
      </c>
      <c>
        <f>(M1654*21)/100</f>
      </c>
      <c t="s">
        <v>28</v>
      </c>
    </row>
    <row r="1655" spans="1:5" ht="25.5">
      <c r="A1655" s="35" t="s">
        <v>56</v>
      </c>
      <c r="E1655" s="39" t="s">
        <v>2687</v>
      </c>
    </row>
    <row r="1656" spans="1:5" ht="12.75">
      <c r="A1656" s="35" t="s">
        <v>57</v>
      </c>
      <c r="E1656" s="40" t="s">
        <v>5</v>
      </c>
    </row>
    <row r="1657" spans="1:5" ht="12.75">
      <c r="A1657" t="s">
        <v>59</v>
      </c>
      <c r="E1657" s="39" t="s">
        <v>5</v>
      </c>
    </row>
    <row r="1658" spans="1:16" ht="25.5">
      <c r="A1658" t="s">
        <v>50</v>
      </c>
      <c s="34" t="s">
        <v>2688</v>
      </c>
      <c s="34" t="s">
        <v>2689</v>
      </c>
      <c s="35" t="s">
        <v>5</v>
      </c>
      <c s="6" t="s">
        <v>2690</v>
      </c>
      <c s="36" t="s">
        <v>1327</v>
      </c>
      <c s="37">
        <v>1</v>
      </c>
      <c s="36">
        <v>0</v>
      </c>
      <c s="36">
        <f>ROUND(G1658*H1658,6)</f>
      </c>
      <c r="L1658" s="38">
        <v>0</v>
      </c>
      <c s="32">
        <f>ROUND(ROUND(L1658,2)*ROUND(G1658,3),2)</f>
      </c>
      <c s="36" t="s">
        <v>55</v>
      </c>
      <c>
        <f>(M1658*21)/100</f>
      </c>
      <c t="s">
        <v>28</v>
      </c>
    </row>
    <row r="1659" spans="1:5" ht="25.5">
      <c r="A1659" s="35" t="s">
        <v>56</v>
      </c>
      <c r="E1659" s="39" t="s">
        <v>2690</v>
      </c>
    </row>
    <row r="1660" spans="1:5" ht="12.75">
      <c r="A1660" s="35" t="s">
        <v>57</v>
      </c>
      <c r="E1660" s="40" t="s">
        <v>5</v>
      </c>
    </row>
    <row r="1661" spans="1:5" ht="12.75">
      <c r="A1661" t="s">
        <v>59</v>
      </c>
      <c r="E1661" s="39" t="s">
        <v>5</v>
      </c>
    </row>
    <row r="1662" spans="1:16" ht="25.5">
      <c r="A1662" t="s">
        <v>50</v>
      </c>
      <c s="34" t="s">
        <v>2691</v>
      </c>
      <c s="34" t="s">
        <v>2692</v>
      </c>
      <c s="35" t="s">
        <v>5</v>
      </c>
      <c s="6" t="s">
        <v>2693</v>
      </c>
      <c s="36" t="s">
        <v>1327</v>
      </c>
      <c s="37">
        <v>1</v>
      </c>
      <c s="36">
        <v>0</v>
      </c>
      <c s="36">
        <f>ROUND(G1662*H1662,6)</f>
      </c>
      <c r="L1662" s="38">
        <v>0</v>
      </c>
      <c s="32">
        <f>ROUND(ROUND(L1662,2)*ROUND(G1662,3),2)</f>
      </c>
      <c s="36" t="s">
        <v>55</v>
      </c>
      <c>
        <f>(M1662*21)/100</f>
      </c>
      <c t="s">
        <v>28</v>
      </c>
    </row>
    <row r="1663" spans="1:5" ht="25.5">
      <c r="A1663" s="35" t="s">
        <v>56</v>
      </c>
      <c r="E1663" s="39" t="s">
        <v>2693</v>
      </c>
    </row>
    <row r="1664" spans="1:5" ht="12.75">
      <c r="A1664" s="35" t="s">
        <v>57</v>
      </c>
      <c r="E1664" s="40" t="s">
        <v>5</v>
      </c>
    </row>
    <row r="1665" spans="1:5" ht="12.75">
      <c r="A1665" t="s">
        <v>59</v>
      </c>
      <c r="E1665" s="39" t="s">
        <v>5</v>
      </c>
    </row>
    <row r="1666" spans="1:16" ht="25.5">
      <c r="A1666" t="s">
        <v>50</v>
      </c>
      <c s="34" t="s">
        <v>2694</v>
      </c>
      <c s="34" t="s">
        <v>2695</v>
      </c>
      <c s="35" t="s">
        <v>5</v>
      </c>
      <c s="6" t="s">
        <v>2696</v>
      </c>
      <c s="36" t="s">
        <v>1327</v>
      </c>
      <c s="37">
        <v>1</v>
      </c>
      <c s="36">
        <v>0</v>
      </c>
      <c s="36">
        <f>ROUND(G1666*H1666,6)</f>
      </c>
      <c r="L1666" s="38">
        <v>0</v>
      </c>
      <c s="32">
        <f>ROUND(ROUND(L1666,2)*ROUND(G1666,3),2)</f>
      </c>
      <c s="36" t="s">
        <v>55</v>
      </c>
      <c>
        <f>(M1666*21)/100</f>
      </c>
      <c t="s">
        <v>28</v>
      </c>
    </row>
    <row r="1667" spans="1:5" ht="25.5">
      <c r="A1667" s="35" t="s">
        <v>56</v>
      </c>
      <c r="E1667" s="39" t="s">
        <v>2696</v>
      </c>
    </row>
    <row r="1668" spans="1:5" ht="12.75">
      <c r="A1668" s="35" t="s">
        <v>57</v>
      </c>
      <c r="E1668" s="40" t="s">
        <v>5</v>
      </c>
    </row>
    <row r="1669" spans="1:5" ht="12.75">
      <c r="A1669" t="s">
        <v>59</v>
      </c>
      <c r="E1669" s="39" t="s">
        <v>5</v>
      </c>
    </row>
    <row r="1670" spans="1:16" ht="25.5">
      <c r="A1670" t="s">
        <v>50</v>
      </c>
      <c s="34" t="s">
        <v>2697</v>
      </c>
      <c s="34" t="s">
        <v>2698</v>
      </c>
      <c s="35" t="s">
        <v>5</v>
      </c>
      <c s="6" t="s">
        <v>2699</v>
      </c>
      <c s="36" t="s">
        <v>1327</v>
      </c>
      <c s="37">
        <v>1</v>
      </c>
      <c s="36">
        <v>0</v>
      </c>
      <c s="36">
        <f>ROUND(G1670*H1670,6)</f>
      </c>
      <c r="L1670" s="38">
        <v>0</v>
      </c>
      <c s="32">
        <f>ROUND(ROUND(L1670,2)*ROUND(G1670,3),2)</f>
      </c>
      <c s="36" t="s">
        <v>55</v>
      </c>
      <c>
        <f>(M1670*21)/100</f>
      </c>
      <c t="s">
        <v>28</v>
      </c>
    </row>
    <row r="1671" spans="1:5" ht="25.5">
      <c r="A1671" s="35" t="s">
        <v>56</v>
      </c>
      <c r="E1671" s="39" t="s">
        <v>2699</v>
      </c>
    </row>
    <row r="1672" spans="1:5" ht="12.75">
      <c r="A1672" s="35" t="s">
        <v>57</v>
      </c>
      <c r="E1672" s="40" t="s">
        <v>5</v>
      </c>
    </row>
    <row r="1673" spans="1:5" ht="12.75">
      <c r="A1673" t="s">
        <v>59</v>
      </c>
      <c r="E1673" s="39" t="s">
        <v>5</v>
      </c>
    </row>
    <row r="1674" spans="1:16" ht="25.5">
      <c r="A1674" t="s">
        <v>50</v>
      </c>
      <c s="34" t="s">
        <v>2700</v>
      </c>
      <c s="34" t="s">
        <v>2701</v>
      </c>
      <c s="35" t="s">
        <v>5</v>
      </c>
      <c s="6" t="s">
        <v>2702</v>
      </c>
      <c s="36" t="s">
        <v>1327</v>
      </c>
      <c s="37">
        <v>2</v>
      </c>
      <c s="36">
        <v>0</v>
      </c>
      <c s="36">
        <f>ROUND(G1674*H1674,6)</f>
      </c>
      <c r="L1674" s="38">
        <v>0</v>
      </c>
      <c s="32">
        <f>ROUND(ROUND(L1674,2)*ROUND(G1674,3),2)</f>
      </c>
      <c s="36" t="s">
        <v>55</v>
      </c>
      <c>
        <f>(M1674*21)/100</f>
      </c>
      <c t="s">
        <v>28</v>
      </c>
    </row>
    <row r="1675" spans="1:5" ht="25.5">
      <c r="A1675" s="35" t="s">
        <v>56</v>
      </c>
      <c r="E1675" s="39" t="s">
        <v>2702</v>
      </c>
    </row>
    <row r="1676" spans="1:5" ht="12.75">
      <c r="A1676" s="35" t="s">
        <v>57</v>
      </c>
      <c r="E1676" s="40" t="s">
        <v>5</v>
      </c>
    </row>
    <row r="1677" spans="1:5" ht="12.75">
      <c r="A1677" t="s">
        <v>59</v>
      </c>
      <c r="E1677" s="39" t="s">
        <v>5</v>
      </c>
    </row>
    <row r="1678" spans="1:16" ht="25.5">
      <c r="A1678" t="s">
        <v>50</v>
      </c>
      <c s="34" t="s">
        <v>2703</v>
      </c>
      <c s="34" t="s">
        <v>2701</v>
      </c>
      <c s="35" t="s">
        <v>62</v>
      </c>
      <c s="6" t="s">
        <v>2704</v>
      </c>
      <c s="36" t="s">
        <v>1327</v>
      </c>
      <c s="37">
        <v>2</v>
      </c>
      <c s="36">
        <v>0</v>
      </c>
      <c s="36">
        <f>ROUND(G1678*H1678,6)</f>
      </c>
      <c r="L1678" s="38">
        <v>0</v>
      </c>
      <c s="32">
        <f>ROUND(ROUND(L1678,2)*ROUND(G1678,3),2)</f>
      </c>
      <c s="36" t="s">
        <v>55</v>
      </c>
      <c>
        <f>(M1678*21)/100</f>
      </c>
      <c t="s">
        <v>28</v>
      </c>
    </row>
    <row r="1679" spans="1:5" ht="25.5">
      <c r="A1679" s="35" t="s">
        <v>56</v>
      </c>
      <c r="E1679" s="39" t="s">
        <v>2704</v>
      </c>
    </row>
    <row r="1680" spans="1:5" ht="12.75">
      <c r="A1680" s="35" t="s">
        <v>57</v>
      </c>
      <c r="E1680" s="40" t="s">
        <v>5</v>
      </c>
    </row>
    <row r="1681" spans="1:5" ht="12.75">
      <c r="A1681" t="s">
        <v>59</v>
      </c>
      <c r="E1681" s="39" t="s">
        <v>5</v>
      </c>
    </row>
    <row r="1682" spans="1:16" ht="25.5">
      <c r="A1682" t="s">
        <v>50</v>
      </c>
      <c s="34" t="s">
        <v>2705</v>
      </c>
      <c s="34" t="s">
        <v>2706</v>
      </c>
      <c s="35" t="s">
        <v>5</v>
      </c>
      <c s="6" t="s">
        <v>2707</v>
      </c>
      <c s="36" t="s">
        <v>1327</v>
      </c>
      <c s="37">
        <v>1</v>
      </c>
      <c s="36">
        <v>0</v>
      </c>
      <c s="36">
        <f>ROUND(G1682*H1682,6)</f>
      </c>
      <c r="L1682" s="38">
        <v>0</v>
      </c>
      <c s="32">
        <f>ROUND(ROUND(L1682,2)*ROUND(G1682,3),2)</f>
      </c>
      <c s="36" t="s">
        <v>55</v>
      </c>
      <c>
        <f>(M1682*21)/100</f>
      </c>
      <c t="s">
        <v>28</v>
      </c>
    </row>
    <row r="1683" spans="1:5" ht="25.5">
      <c r="A1683" s="35" t="s">
        <v>56</v>
      </c>
      <c r="E1683" s="39" t="s">
        <v>2707</v>
      </c>
    </row>
    <row r="1684" spans="1:5" ht="12.75">
      <c r="A1684" s="35" t="s">
        <v>57</v>
      </c>
      <c r="E1684" s="40" t="s">
        <v>5</v>
      </c>
    </row>
    <row r="1685" spans="1:5" ht="12.75">
      <c r="A1685" t="s">
        <v>59</v>
      </c>
      <c r="E1685" s="39" t="s">
        <v>5</v>
      </c>
    </row>
    <row r="1686" spans="1:16" ht="25.5">
      <c r="A1686" t="s">
        <v>50</v>
      </c>
      <c s="34" t="s">
        <v>2708</v>
      </c>
      <c s="34" t="s">
        <v>2709</v>
      </c>
      <c s="35" t="s">
        <v>5</v>
      </c>
      <c s="6" t="s">
        <v>2710</v>
      </c>
      <c s="36" t="s">
        <v>1327</v>
      </c>
      <c s="37">
        <v>1</v>
      </c>
      <c s="36">
        <v>0</v>
      </c>
      <c s="36">
        <f>ROUND(G1686*H1686,6)</f>
      </c>
      <c r="L1686" s="38">
        <v>0</v>
      </c>
      <c s="32">
        <f>ROUND(ROUND(L1686,2)*ROUND(G1686,3),2)</f>
      </c>
      <c s="36" t="s">
        <v>55</v>
      </c>
      <c>
        <f>(M1686*21)/100</f>
      </c>
      <c t="s">
        <v>28</v>
      </c>
    </row>
    <row r="1687" spans="1:5" ht="25.5">
      <c r="A1687" s="35" t="s">
        <v>56</v>
      </c>
      <c r="E1687" s="39" t="s">
        <v>2710</v>
      </c>
    </row>
    <row r="1688" spans="1:5" ht="12.75">
      <c r="A1688" s="35" t="s">
        <v>57</v>
      </c>
      <c r="E1688" s="40" t="s">
        <v>5</v>
      </c>
    </row>
    <row r="1689" spans="1:5" ht="12.75">
      <c r="A1689" t="s">
        <v>59</v>
      </c>
      <c r="E1689" s="39" t="s">
        <v>5</v>
      </c>
    </row>
    <row r="1690" spans="1:16" ht="25.5">
      <c r="A1690" t="s">
        <v>50</v>
      </c>
      <c s="34" t="s">
        <v>2711</v>
      </c>
      <c s="34" t="s">
        <v>2712</v>
      </c>
      <c s="35" t="s">
        <v>5</v>
      </c>
      <c s="6" t="s">
        <v>2713</v>
      </c>
      <c s="36" t="s">
        <v>1327</v>
      </c>
      <c s="37">
        <v>1</v>
      </c>
      <c s="36">
        <v>0</v>
      </c>
      <c s="36">
        <f>ROUND(G1690*H1690,6)</f>
      </c>
      <c r="L1690" s="38">
        <v>0</v>
      </c>
      <c s="32">
        <f>ROUND(ROUND(L1690,2)*ROUND(G1690,3),2)</f>
      </c>
      <c s="36" t="s">
        <v>55</v>
      </c>
      <c>
        <f>(M1690*21)/100</f>
      </c>
      <c t="s">
        <v>28</v>
      </c>
    </row>
    <row r="1691" spans="1:5" ht="25.5">
      <c r="A1691" s="35" t="s">
        <v>56</v>
      </c>
      <c r="E1691" s="39" t="s">
        <v>2713</v>
      </c>
    </row>
    <row r="1692" spans="1:5" ht="12.75">
      <c r="A1692" s="35" t="s">
        <v>57</v>
      </c>
      <c r="E1692" s="40" t="s">
        <v>5</v>
      </c>
    </row>
    <row r="1693" spans="1:5" ht="12.75">
      <c r="A1693" t="s">
        <v>59</v>
      </c>
      <c r="E1693" s="39" t="s">
        <v>5</v>
      </c>
    </row>
    <row r="1694" spans="1:16" ht="25.5">
      <c r="A1694" t="s">
        <v>50</v>
      </c>
      <c s="34" t="s">
        <v>2714</v>
      </c>
      <c s="34" t="s">
        <v>2715</v>
      </c>
      <c s="35" t="s">
        <v>5</v>
      </c>
      <c s="6" t="s">
        <v>2716</v>
      </c>
      <c s="36" t="s">
        <v>1327</v>
      </c>
      <c s="37">
        <v>1</v>
      </c>
      <c s="36">
        <v>0</v>
      </c>
      <c s="36">
        <f>ROUND(G1694*H1694,6)</f>
      </c>
      <c r="L1694" s="38">
        <v>0</v>
      </c>
      <c s="32">
        <f>ROUND(ROUND(L1694,2)*ROUND(G1694,3),2)</f>
      </c>
      <c s="36" t="s">
        <v>55</v>
      </c>
      <c>
        <f>(M1694*21)/100</f>
      </c>
      <c t="s">
        <v>28</v>
      </c>
    </row>
    <row r="1695" spans="1:5" ht="25.5">
      <c r="A1695" s="35" t="s">
        <v>56</v>
      </c>
      <c r="E1695" s="39" t="s">
        <v>2716</v>
      </c>
    </row>
    <row r="1696" spans="1:5" ht="12.75">
      <c r="A1696" s="35" t="s">
        <v>57</v>
      </c>
      <c r="E1696" s="40" t="s">
        <v>5</v>
      </c>
    </row>
    <row r="1697" spans="1:5" ht="12.75">
      <c r="A1697" t="s">
        <v>59</v>
      </c>
      <c r="E1697" s="39" t="s">
        <v>5</v>
      </c>
    </row>
    <row r="1698" spans="1:16" ht="12.75">
      <c r="A1698" t="s">
        <v>50</v>
      </c>
      <c s="34" t="s">
        <v>2717</v>
      </c>
      <c s="34" t="s">
        <v>2718</v>
      </c>
      <c s="35" t="s">
        <v>5</v>
      </c>
      <c s="6" t="s">
        <v>2719</v>
      </c>
      <c s="36" t="s">
        <v>1327</v>
      </c>
      <c s="37">
        <v>1</v>
      </c>
      <c s="36">
        <v>0</v>
      </c>
      <c s="36">
        <f>ROUND(G1698*H1698,6)</f>
      </c>
      <c r="L1698" s="38">
        <v>0</v>
      </c>
      <c s="32">
        <f>ROUND(ROUND(L1698,2)*ROUND(G1698,3),2)</f>
      </c>
      <c s="36" t="s">
        <v>55</v>
      </c>
      <c>
        <f>(M1698*21)/100</f>
      </c>
      <c t="s">
        <v>28</v>
      </c>
    </row>
    <row r="1699" spans="1:5" ht="12.75">
      <c r="A1699" s="35" t="s">
        <v>56</v>
      </c>
      <c r="E1699" s="39" t="s">
        <v>2719</v>
      </c>
    </row>
    <row r="1700" spans="1:5" ht="12.75">
      <c r="A1700" s="35" t="s">
        <v>57</v>
      </c>
      <c r="E1700" s="40" t="s">
        <v>5</v>
      </c>
    </row>
    <row r="1701" spans="1:5" ht="12.75">
      <c r="A1701" t="s">
        <v>59</v>
      </c>
      <c r="E1701" s="39" t="s">
        <v>5</v>
      </c>
    </row>
    <row r="1702" spans="1:16" ht="12.75">
      <c r="A1702" t="s">
        <v>50</v>
      </c>
      <c s="34" t="s">
        <v>2720</v>
      </c>
      <c s="34" t="s">
        <v>2721</v>
      </c>
      <c s="35" t="s">
        <v>5</v>
      </c>
      <c s="6" t="s">
        <v>2722</v>
      </c>
      <c s="36" t="s">
        <v>1327</v>
      </c>
      <c s="37">
        <v>1</v>
      </c>
      <c s="36">
        <v>0</v>
      </c>
      <c s="36">
        <f>ROUND(G1702*H1702,6)</f>
      </c>
      <c r="L1702" s="38">
        <v>0</v>
      </c>
      <c s="32">
        <f>ROUND(ROUND(L1702,2)*ROUND(G1702,3),2)</f>
      </c>
      <c s="36" t="s">
        <v>55</v>
      </c>
      <c>
        <f>(M1702*21)/100</f>
      </c>
      <c t="s">
        <v>28</v>
      </c>
    </row>
    <row r="1703" spans="1:5" ht="12.75">
      <c r="A1703" s="35" t="s">
        <v>56</v>
      </c>
      <c r="E1703" s="39" t="s">
        <v>2722</v>
      </c>
    </row>
    <row r="1704" spans="1:5" ht="12.75">
      <c r="A1704" s="35" t="s">
        <v>57</v>
      </c>
      <c r="E1704" s="40" t="s">
        <v>5</v>
      </c>
    </row>
    <row r="1705" spans="1:5" ht="12.75">
      <c r="A1705" t="s">
        <v>59</v>
      </c>
      <c r="E1705" s="39" t="s">
        <v>5</v>
      </c>
    </row>
    <row r="1706" spans="1:16" ht="25.5">
      <c r="A1706" t="s">
        <v>50</v>
      </c>
      <c s="34" t="s">
        <v>2723</v>
      </c>
      <c s="34" t="s">
        <v>2724</v>
      </c>
      <c s="35" t="s">
        <v>5</v>
      </c>
      <c s="6" t="s">
        <v>2725</v>
      </c>
      <c s="36" t="s">
        <v>1327</v>
      </c>
      <c s="37">
        <v>2</v>
      </c>
      <c s="36">
        <v>0</v>
      </c>
      <c s="36">
        <f>ROUND(G1706*H1706,6)</f>
      </c>
      <c r="L1706" s="38">
        <v>0</v>
      </c>
      <c s="32">
        <f>ROUND(ROUND(L1706,2)*ROUND(G1706,3),2)</f>
      </c>
      <c s="36" t="s">
        <v>55</v>
      </c>
      <c>
        <f>(M1706*21)/100</f>
      </c>
      <c t="s">
        <v>28</v>
      </c>
    </row>
    <row r="1707" spans="1:5" ht="25.5">
      <c r="A1707" s="35" t="s">
        <v>56</v>
      </c>
      <c r="E1707" s="39" t="s">
        <v>2725</v>
      </c>
    </row>
    <row r="1708" spans="1:5" ht="12.75">
      <c r="A1708" s="35" t="s">
        <v>57</v>
      </c>
      <c r="E1708" s="40" t="s">
        <v>5</v>
      </c>
    </row>
    <row r="1709" spans="1:5" ht="12.75">
      <c r="A1709" t="s">
        <v>59</v>
      </c>
      <c r="E1709" s="39" t="s">
        <v>5</v>
      </c>
    </row>
    <row r="1710" spans="1:16" ht="25.5">
      <c r="A1710" t="s">
        <v>50</v>
      </c>
      <c s="34" t="s">
        <v>2726</v>
      </c>
      <c s="34" t="s">
        <v>2724</v>
      </c>
      <c s="35" t="s">
        <v>62</v>
      </c>
      <c s="6" t="s">
        <v>2727</v>
      </c>
      <c s="36" t="s">
        <v>1327</v>
      </c>
      <c s="37">
        <v>2</v>
      </c>
      <c s="36">
        <v>0</v>
      </c>
      <c s="36">
        <f>ROUND(G1710*H1710,6)</f>
      </c>
      <c r="L1710" s="38">
        <v>0</v>
      </c>
      <c s="32">
        <f>ROUND(ROUND(L1710,2)*ROUND(G1710,3),2)</f>
      </c>
      <c s="36" t="s">
        <v>55</v>
      </c>
      <c>
        <f>(M1710*21)/100</f>
      </c>
      <c t="s">
        <v>28</v>
      </c>
    </row>
    <row r="1711" spans="1:5" ht="25.5">
      <c r="A1711" s="35" t="s">
        <v>56</v>
      </c>
      <c r="E1711" s="39" t="s">
        <v>2727</v>
      </c>
    </row>
    <row r="1712" spans="1:5" ht="12.75">
      <c r="A1712" s="35" t="s">
        <v>57</v>
      </c>
      <c r="E1712" s="40" t="s">
        <v>5</v>
      </c>
    </row>
    <row r="1713" spans="1:5" ht="12.75">
      <c r="A1713" t="s">
        <v>59</v>
      </c>
      <c r="E1713" s="39" t="s">
        <v>5</v>
      </c>
    </row>
    <row r="1714" spans="1:16" ht="25.5">
      <c r="A1714" t="s">
        <v>50</v>
      </c>
      <c s="34" t="s">
        <v>2728</v>
      </c>
      <c s="34" t="s">
        <v>2729</v>
      </c>
      <c s="35" t="s">
        <v>5</v>
      </c>
      <c s="6" t="s">
        <v>2730</v>
      </c>
      <c s="36" t="s">
        <v>1327</v>
      </c>
      <c s="37">
        <v>1</v>
      </c>
      <c s="36">
        <v>0</v>
      </c>
      <c s="36">
        <f>ROUND(G1714*H1714,6)</f>
      </c>
      <c r="L1714" s="38">
        <v>0</v>
      </c>
      <c s="32">
        <f>ROUND(ROUND(L1714,2)*ROUND(G1714,3),2)</f>
      </c>
      <c s="36" t="s">
        <v>55</v>
      </c>
      <c>
        <f>(M1714*21)/100</f>
      </c>
      <c t="s">
        <v>28</v>
      </c>
    </row>
    <row r="1715" spans="1:5" ht="25.5">
      <c r="A1715" s="35" t="s">
        <v>56</v>
      </c>
      <c r="E1715" s="39" t="s">
        <v>2730</v>
      </c>
    </row>
    <row r="1716" spans="1:5" ht="12.75">
      <c r="A1716" s="35" t="s">
        <v>57</v>
      </c>
      <c r="E1716" s="40" t="s">
        <v>5</v>
      </c>
    </row>
    <row r="1717" spans="1:5" ht="12.75">
      <c r="A1717" t="s">
        <v>59</v>
      </c>
      <c r="E1717" s="39" t="s">
        <v>5</v>
      </c>
    </row>
    <row r="1718" spans="1:16" ht="25.5">
      <c r="A1718" t="s">
        <v>50</v>
      </c>
      <c s="34" t="s">
        <v>2731</v>
      </c>
      <c s="34" t="s">
        <v>2732</v>
      </c>
      <c s="35" t="s">
        <v>5</v>
      </c>
      <c s="6" t="s">
        <v>2733</v>
      </c>
      <c s="36" t="s">
        <v>1327</v>
      </c>
      <c s="37">
        <v>1</v>
      </c>
      <c s="36">
        <v>0</v>
      </c>
      <c s="36">
        <f>ROUND(G1718*H1718,6)</f>
      </c>
      <c r="L1718" s="38">
        <v>0</v>
      </c>
      <c s="32">
        <f>ROUND(ROUND(L1718,2)*ROUND(G1718,3),2)</f>
      </c>
      <c s="36" t="s">
        <v>55</v>
      </c>
      <c>
        <f>(M1718*21)/100</f>
      </c>
      <c t="s">
        <v>28</v>
      </c>
    </row>
    <row r="1719" spans="1:5" ht="25.5">
      <c r="A1719" s="35" t="s">
        <v>56</v>
      </c>
      <c r="E1719" s="39" t="s">
        <v>2733</v>
      </c>
    </row>
    <row r="1720" spans="1:5" ht="12.75">
      <c r="A1720" s="35" t="s">
        <v>57</v>
      </c>
      <c r="E1720" s="40" t="s">
        <v>5</v>
      </c>
    </row>
    <row r="1721" spans="1:5" ht="12.75">
      <c r="A1721" t="s">
        <v>59</v>
      </c>
      <c r="E1721" s="39" t="s">
        <v>5</v>
      </c>
    </row>
    <row r="1722" spans="1:16" ht="25.5">
      <c r="A1722" t="s">
        <v>50</v>
      </c>
      <c s="34" t="s">
        <v>2734</v>
      </c>
      <c s="34" t="s">
        <v>2735</v>
      </c>
      <c s="35" t="s">
        <v>5</v>
      </c>
      <c s="6" t="s">
        <v>2736</v>
      </c>
      <c s="36" t="s">
        <v>267</v>
      </c>
      <c s="37">
        <v>1</v>
      </c>
      <c s="36">
        <v>0</v>
      </c>
      <c s="36">
        <f>ROUND(G1722*H1722,6)</f>
      </c>
      <c r="L1722" s="38">
        <v>0</v>
      </c>
      <c s="32">
        <f>ROUND(ROUND(L1722,2)*ROUND(G1722,3),2)</f>
      </c>
      <c s="36" t="s">
        <v>55</v>
      </c>
      <c>
        <f>(M1722*21)/100</f>
      </c>
      <c t="s">
        <v>28</v>
      </c>
    </row>
    <row r="1723" spans="1:5" ht="25.5">
      <c r="A1723" s="35" t="s">
        <v>56</v>
      </c>
      <c r="E1723" s="39" t="s">
        <v>2736</v>
      </c>
    </row>
    <row r="1724" spans="1:5" ht="12.75">
      <c r="A1724" s="35" t="s">
        <v>57</v>
      </c>
      <c r="E1724" s="40" t="s">
        <v>5</v>
      </c>
    </row>
    <row r="1725" spans="1:5" ht="12.75">
      <c r="A1725" t="s">
        <v>59</v>
      </c>
      <c r="E1725" s="39" t="s">
        <v>5</v>
      </c>
    </row>
    <row r="1726" spans="1:16" ht="25.5">
      <c r="A1726" t="s">
        <v>50</v>
      </c>
      <c s="34" t="s">
        <v>2737</v>
      </c>
      <c s="34" t="s">
        <v>2738</v>
      </c>
      <c s="35" t="s">
        <v>5</v>
      </c>
      <c s="6" t="s">
        <v>2739</v>
      </c>
      <c s="36" t="s">
        <v>267</v>
      </c>
      <c s="37">
        <v>1</v>
      </c>
      <c s="36">
        <v>0</v>
      </c>
      <c s="36">
        <f>ROUND(G1726*H1726,6)</f>
      </c>
      <c r="L1726" s="38">
        <v>0</v>
      </c>
      <c s="32">
        <f>ROUND(ROUND(L1726,2)*ROUND(G1726,3),2)</f>
      </c>
      <c s="36" t="s">
        <v>55</v>
      </c>
      <c>
        <f>(M1726*21)/100</f>
      </c>
      <c t="s">
        <v>28</v>
      </c>
    </row>
    <row r="1727" spans="1:5" ht="25.5">
      <c r="A1727" s="35" t="s">
        <v>56</v>
      </c>
      <c r="E1727" s="39" t="s">
        <v>2739</v>
      </c>
    </row>
    <row r="1728" spans="1:5" ht="12.75">
      <c r="A1728" s="35" t="s">
        <v>57</v>
      </c>
      <c r="E1728" s="40" t="s">
        <v>5</v>
      </c>
    </row>
    <row r="1729" spans="1:5" ht="12.75">
      <c r="A1729" t="s">
        <v>59</v>
      </c>
      <c r="E1729" s="39" t="s">
        <v>5</v>
      </c>
    </row>
    <row r="1730" spans="1:16" ht="25.5">
      <c r="A1730" t="s">
        <v>50</v>
      </c>
      <c s="34" t="s">
        <v>2740</v>
      </c>
      <c s="34" t="s">
        <v>2741</v>
      </c>
      <c s="35" t="s">
        <v>5</v>
      </c>
      <c s="6" t="s">
        <v>2742</v>
      </c>
      <c s="36" t="s">
        <v>1327</v>
      </c>
      <c s="37">
        <v>1</v>
      </c>
      <c s="36">
        <v>0</v>
      </c>
      <c s="36">
        <f>ROUND(G1730*H1730,6)</f>
      </c>
      <c r="L1730" s="38">
        <v>0</v>
      </c>
      <c s="32">
        <f>ROUND(ROUND(L1730,2)*ROUND(G1730,3),2)</f>
      </c>
      <c s="36" t="s">
        <v>55</v>
      </c>
      <c>
        <f>(M1730*21)/100</f>
      </c>
      <c t="s">
        <v>28</v>
      </c>
    </row>
    <row r="1731" spans="1:5" ht="25.5">
      <c r="A1731" s="35" t="s">
        <v>56</v>
      </c>
      <c r="E1731" s="39" t="s">
        <v>2742</v>
      </c>
    </row>
    <row r="1732" spans="1:5" ht="12.75">
      <c r="A1732" s="35" t="s">
        <v>57</v>
      </c>
      <c r="E1732" s="40" t="s">
        <v>5</v>
      </c>
    </row>
    <row r="1733" spans="1:5" ht="12.75">
      <c r="A1733" t="s">
        <v>59</v>
      </c>
      <c r="E1733" s="39" t="s">
        <v>5</v>
      </c>
    </row>
    <row r="1734" spans="1:16" ht="25.5">
      <c r="A1734" t="s">
        <v>50</v>
      </c>
      <c s="34" t="s">
        <v>2743</v>
      </c>
      <c s="34" t="s">
        <v>2744</v>
      </c>
      <c s="35" t="s">
        <v>5</v>
      </c>
      <c s="6" t="s">
        <v>2745</v>
      </c>
      <c s="36" t="s">
        <v>1327</v>
      </c>
      <c s="37">
        <v>1</v>
      </c>
      <c s="36">
        <v>0</v>
      </c>
      <c s="36">
        <f>ROUND(G1734*H1734,6)</f>
      </c>
      <c r="L1734" s="38">
        <v>0</v>
      </c>
      <c s="32">
        <f>ROUND(ROUND(L1734,2)*ROUND(G1734,3),2)</f>
      </c>
      <c s="36" t="s">
        <v>55</v>
      </c>
      <c>
        <f>(M1734*21)/100</f>
      </c>
      <c t="s">
        <v>28</v>
      </c>
    </row>
    <row r="1735" spans="1:5" ht="25.5">
      <c r="A1735" s="35" t="s">
        <v>56</v>
      </c>
      <c r="E1735" s="39" t="s">
        <v>2745</v>
      </c>
    </row>
    <row r="1736" spans="1:5" ht="12.75">
      <c r="A1736" s="35" t="s">
        <v>57</v>
      </c>
      <c r="E1736" s="40" t="s">
        <v>5</v>
      </c>
    </row>
    <row r="1737" spans="1:5" ht="12.75">
      <c r="A1737" t="s">
        <v>59</v>
      </c>
      <c r="E1737" s="39" t="s">
        <v>5</v>
      </c>
    </row>
    <row r="1738" spans="1:16" ht="25.5">
      <c r="A1738" t="s">
        <v>50</v>
      </c>
      <c s="34" t="s">
        <v>2746</v>
      </c>
      <c s="34" t="s">
        <v>2747</v>
      </c>
      <c s="35" t="s">
        <v>5</v>
      </c>
      <c s="6" t="s">
        <v>2748</v>
      </c>
      <c s="36" t="s">
        <v>1327</v>
      </c>
      <c s="37">
        <v>1</v>
      </c>
      <c s="36">
        <v>0</v>
      </c>
      <c s="36">
        <f>ROUND(G1738*H1738,6)</f>
      </c>
      <c r="L1738" s="38">
        <v>0</v>
      </c>
      <c s="32">
        <f>ROUND(ROUND(L1738,2)*ROUND(G1738,3),2)</f>
      </c>
      <c s="36" t="s">
        <v>55</v>
      </c>
      <c>
        <f>(M1738*21)/100</f>
      </c>
      <c t="s">
        <v>28</v>
      </c>
    </row>
    <row r="1739" spans="1:5" ht="25.5">
      <c r="A1739" s="35" t="s">
        <v>56</v>
      </c>
      <c r="E1739" s="39" t="s">
        <v>2748</v>
      </c>
    </row>
    <row r="1740" spans="1:5" ht="12.75">
      <c r="A1740" s="35" t="s">
        <v>57</v>
      </c>
      <c r="E1740" s="40" t="s">
        <v>5</v>
      </c>
    </row>
    <row r="1741" spans="1:5" ht="12.75">
      <c r="A1741" t="s">
        <v>59</v>
      </c>
      <c r="E1741" s="39" t="s">
        <v>5</v>
      </c>
    </row>
    <row r="1742" spans="1:16" ht="25.5">
      <c r="A1742" t="s">
        <v>50</v>
      </c>
      <c s="34" t="s">
        <v>2749</v>
      </c>
      <c s="34" t="s">
        <v>2750</v>
      </c>
      <c s="35" t="s">
        <v>5</v>
      </c>
      <c s="6" t="s">
        <v>2751</v>
      </c>
      <c s="36" t="s">
        <v>1327</v>
      </c>
      <c s="37">
        <v>1</v>
      </c>
      <c s="36">
        <v>0</v>
      </c>
      <c s="36">
        <f>ROUND(G1742*H1742,6)</f>
      </c>
      <c r="L1742" s="38">
        <v>0</v>
      </c>
      <c s="32">
        <f>ROUND(ROUND(L1742,2)*ROUND(G1742,3),2)</f>
      </c>
      <c s="36" t="s">
        <v>55</v>
      </c>
      <c>
        <f>(M1742*21)/100</f>
      </c>
      <c t="s">
        <v>28</v>
      </c>
    </row>
    <row r="1743" spans="1:5" ht="25.5">
      <c r="A1743" s="35" t="s">
        <v>56</v>
      </c>
      <c r="E1743" s="39" t="s">
        <v>2751</v>
      </c>
    </row>
    <row r="1744" spans="1:5" ht="12.75">
      <c r="A1744" s="35" t="s">
        <v>57</v>
      </c>
      <c r="E1744" s="40" t="s">
        <v>5</v>
      </c>
    </row>
    <row r="1745" spans="1:5" ht="12.75">
      <c r="A1745" t="s">
        <v>59</v>
      </c>
      <c r="E1745" s="39" t="s">
        <v>5</v>
      </c>
    </row>
    <row r="1746" spans="1:16" ht="25.5">
      <c r="A1746" t="s">
        <v>50</v>
      </c>
      <c s="34" t="s">
        <v>2752</v>
      </c>
      <c s="34" t="s">
        <v>1758</v>
      </c>
      <c s="35" t="s">
        <v>5</v>
      </c>
      <c s="6" t="s">
        <v>1759</v>
      </c>
      <c s="36" t="s">
        <v>66</v>
      </c>
      <c s="37">
        <v>0.465</v>
      </c>
      <c s="36">
        <v>0</v>
      </c>
      <c s="36">
        <f>ROUND(G1746*H1746,6)</f>
      </c>
      <c r="L1746" s="38">
        <v>0</v>
      </c>
      <c s="32">
        <f>ROUND(ROUND(L1746,2)*ROUND(G1746,3),2)</f>
      </c>
      <c s="36" t="s">
        <v>1471</v>
      </c>
      <c>
        <f>(M1746*21)/100</f>
      </c>
      <c t="s">
        <v>28</v>
      </c>
    </row>
    <row r="1747" spans="1:5" ht="25.5">
      <c r="A1747" s="35" t="s">
        <v>56</v>
      </c>
      <c r="E1747" s="39" t="s">
        <v>1759</v>
      </c>
    </row>
    <row r="1748" spans="1:5" ht="12.75">
      <c r="A1748" s="35" t="s">
        <v>57</v>
      </c>
      <c r="E1748" s="40" t="s">
        <v>5</v>
      </c>
    </row>
    <row r="1749" spans="1:5" ht="12.75">
      <c r="A1749" t="s">
        <v>59</v>
      </c>
      <c r="E1749" s="39" t="s">
        <v>5</v>
      </c>
    </row>
    <row r="1750" spans="1:16" ht="12.75">
      <c r="A1750" t="s">
        <v>50</v>
      </c>
      <c s="34" t="s">
        <v>2753</v>
      </c>
      <c s="34" t="s">
        <v>1643</v>
      </c>
      <c s="35" t="s">
        <v>5</v>
      </c>
      <c s="6" t="s">
        <v>1644</v>
      </c>
      <c s="36" t="s">
        <v>66</v>
      </c>
      <c s="37">
        <v>0.465</v>
      </c>
      <c s="36">
        <v>0</v>
      </c>
      <c s="36">
        <f>ROUND(G1750*H1750,6)</f>
      </c>
      <c r="L1750" s="38">
        <v>0</v>
      </c>
      <c s="32">
        <f>ROUND(ROUND(L1750,2)*ROUND(G1750,3),2)</f>
      </c>
      <c s="36" t="s">
        <v>1471</v>
      </c>
      <c>
        <f>(M1750*21)/100</f>
      </c>
      <c t="s">
        <v>28</v>
      </c>
    </row>
    <row r="1751" spans="1:5" ht="12.75">
      <c r="A1751" s="35" t="s">
        <v>56</v>
      </c>
      <c r="E1751" s="39" t="s">
        <v>1644</v>
      </c>
    </row>
    <row r="1752" spans="1:5" ht="12.75">
      <c r="A1752" s="35" t="s">
        <v>57</v>
      </c>
      <c r="E1752" s="40" t="s">
        <v>5</v>
      </c>
    </row>
    <row r="1753" spans="1:5" ht="12.75">
      <c r="A1753" t="s">
        <v>59</v>
      </c>
      <c r="E1753" s="39" t="s">
        <v>5</v>
      </c>
    </row>
    <row r="1754" spans="1:16" ht="25.5">
      <c r="A1754" t="s">
        <v>50</v>
      </c>
      <c s="34" t="s">
        <v>2754</v>
      </c>
      <c s="34" t="s">
        <v>1645</v>
      </c>
      <c s="35" t="s">
        <v>5</v>
      </c>
      <c s="6" t="s">
        <v>1646</v>
      </c>
      <c s="36" t="s">
        <v>66</v>
      </c>
      <c s="37">
        <v>3.718</v>
      </c>
      <c s="36">
        <v>0</v>
      </c>
      <c s="36">
        <f>ROUND(G1754*H1754,6)</f>
      </c>
      <c r="L1754" s="38">
        <v>0</v>
      </c>
      <c s="32">
        <f>ROUND(ROUND(L1754,2)*ROUND(G1754,3),2)</f>
      </c>
      <c s="36" t="s">
        <v>1471</v>
      </c>
      <c>
        <f>(M1754*21)/100</f>
      </c>
      <c t="s">
        <v>28</v>
      </c>
    </row>
    <row r="1755" spans="1:5" ht="25.5">
      <c r="A1755" s="35" t="s">
        <v>56</v>
      </c>
      <c r="E1755" s="39" t="s">
        <v>1646</v>
      </c>
    </row>
    <row r="1756" spans="1:5" ht="12.75">
      <c r="A1756" s="35" t="s">
        <v>57</v>
      </c>
      <c r="E1756" s="40" t="s">
        <v>5</v>
      </c>
    </row>
    <row r="1757" spans="1:5" ht="12.75">
      <c r="A1757" t="s">
        <v>59</v>
      </c>
      <c r="E1757" s="39" t="s">
        <v>5</v>
      </c>
    </row>
    <row r="1758" spans="1:16" ht="25.5">
      <c r="A1758" t="s">
        <v>50</v>
      </c>
      <c s="34" t="s">
        <v>2755</v>
      </c>
      <c s="34" t="s">
        <v>1962</v>
      </c>
      <c s="35" t="s">
        <v>1963</v>
      </c>
      <c s="6" t="s">
        <v>1964</v>
      </c>
      <c s="36" t="s">
        <v>66</v>
      </c>
      <c s="37">
        <v>0.465</v>
      </c>
      <c s="36">
        <v>0</v>
      </c>
      <c s="36">
        <f>ROUND(G1758*H1758,6)</f>
      </c>
      <c r="L1758" s="38">
        <v>0</v>
      </c>
      <c s="32">
        <f>ROUND(ROUND(L1758,2)*ROUND(G1758,3),2)</f>
      </c>
      <c s="36" t="s">
        <v>55</v>
      </c>
      <c>
        <f>(M1758*21)/100</f>
      </c>
      <c t="s">
        <v>28</v>
      </c>
    </row>
    <row r="1759" spans="1:5" ht="25.5">
      <c r="A1759" s="35" t="s">
        <v>56</v>
      </c>
      <c r="E1759" s="39" t="s">
        <v>1965</v>
      </c>
    </row>
    <row r="1760" spans="1:5" ht="12.75">
      <c r="A1760" s="35" t="s">
        <v>57</v>
      </c>
      <c r="E1760" s="40" t="s">
        <v>5</v>
      </c>
    </row>
    <row r="1761" spans="1:5" ht="63.75">
      <c r="A1761" t="s">
        <v>59</v>
      </c>
      <c r="E1761" s="39" t="s">
        <v>180</v>
      </c>
    </row>
    <row r="1762" spans="1:16" ht="12.75">
      <c r="A1762" t="s">
        <v>50</v>
      </c>
      <c s="34" t="s">
        <v>2756</v>
      </c>
      <c s="34" t="s">
        <v>2757</v>
      </c>
      <c s="35" t="s">
        <v>5</v>
      </c>
      <c s="6" t="s">
        <v>2758</v>
      </c>
      <c s="36" t="s">
        <v>1772</v>
      </c>
      <c s="37">
        <v>51476.327</v>
      </c>
      <c s="36">
        <v>0</v>
      </c>
      <c s="36">
        <f>ROUND(G1762*H1762,6)</f>
      </c>
      <c r="L1762" s="38">
        <v>0</v>
      </c>
      <c s="32">
        <f>ROUND(ROUND(L1762,2)*ROUND(G1762,3),2)</f>
      </c>
      <c s="36" t="s">
        <v>1471</v>
      </c>
      <c>
        <f>(M1762*21)/100</f>
      </c>
      <c t="s">
        <v>28</v>
      </c>
    </row>
    <row r="1763" spans="1:5" ht="12.75">
      <c r="A1763" s="35" t="s">
        <v>56</v>
      </c>
      <c r="E1763" s="39" t="s">
        <v>2758</v>
      </c>
    </row>
    <row r="1764" spans="1:5" ht="12.75">
      <c r="A1764" s="35" t="s">
        <v>57</v>
      </c>
      <c r="E1764" s="40" t="s">
        <v>5</v>
      </c>
    </row>
    <row r="1765" spans="1:5" ht="63.75">
      <c r="A1765" t="s">
        <v>59</v>
      </c>
      <c r="E1765" s="39" t="s">
        <v>1827</v>
      </c>
    </row>
    <row r="1766" spans="1:13" ht="12.75">
      <c r="A1766" t="s">
        <v>47</v>
      </c>
      <c r="C1766" s="31" t="s">
        <v>2759</v>
      </c>
      <c r="E1766" s="33" t="s">
        <v>1415</v>
      </c>
      <c r="J1766" s="32">
        <f>0</f>
      </c>
      <c s="32">
        <f>0</f>
      </c>
      <c s="32">
        <f>0+L1767+L1771+L1775+L1779+L1783+L1787+L1791+L1795+L1799+L1803+L1807+L1811+L1815+L1819+L1823+L1827+L1831+L1835+L1839+L1843+L1847+L1851+L1855+L1859+L1863+L1867+L1871+L1875+L1879+L1883+L1887+L1891+L1895+L1899+L1903+L1907+L1911+L1915+L1919+L1923+L1927+L1931+L1935+L1939+L1943+L1947+L1951+L1955+L1959+L1963+L1967+L1971+L1975+L1979+L1983</f>
      </c>
      <c s="32">
        <f>0+M1767+M1771+M1775+M1779+M1783+M1787+M1791+M1795+M1799+M1803+M1807+M1811+M1815+M1819+M1823+M1827+M1831+M1835+M1839+M1843+M1847+M1851+M1855+M1859+M1863+M1867+M1871+M1875+M1879+M1883+M1887+M1891+M1895+M1899+M1903+M1907+M1911+M1915+M1919+M1923+M1927+M1931+M1935+M1939+M1943+M1947+M1951+M1955+M1959+M1963+M1967+M1971+M1975+M1979+M1983</f>
      </c>
    </row>
    <row r="1767" spans="1:16" ht="25.5">
      <c r="A1767" t="s">
        <v>50</v>
      </c>
      <c s="34" t="s">
        <v>2760</v>
      </c>
      <c s="34" t="s">
        <v>2761</v>
      </c>
      <c s="35" t="s">
        <v>5</v>
      </c>
      <c s="6" t="s">
        <v>2762</v>
      </c>
      <c s="36" t="s">
        <v>1327</v>
      </c>
      <c s="37">
        <v>110</v>
      </c>
      <c s="36">
        <v>0</v>
      </c>
      <c s="36">
        <f>ROUND(G1767*H1767,6)</f>
      </c>
      <c r="L1767" s="38">
        <v>0</v>
      </c>
      <c s="32">
        <f>ROUND(ROUND(L1767,2)*ROUND(G1767,3),2)</f>
      </c>
      <c s="36" t="s">
        <v>1471</v>
      </c>
      <c>
        <f>(M1767*21)/100</f>
      </c>
      <c t="s">
        <v>28</v>
      </c>
    </row>
    <row r="1768" spans="1:5" ht="25.5">
      <c r="A1768" s="35" t="s">
        <v>56</v>
      </c>
      <c r="E1768" s="39" t="s">
        <v>2762</v>
      </c>
    </row>
    <row r="1769" spans="1:5" ht="12.75">
      <c r="A1769" s="35" t="s">
        <v>57</v>
      </c>
      <c r="E1769" s="40" t="s">
        <v>5</v>
      </c>
    </row>
    <row r="1770" spans="1:5" ht="12.75">
      <c r="A1770" t="s">
        <v>59</v>
      </c>
      <c r="E1770" s="39" t="s">
        <v>5</v>
      </c>
    </row>
    <row r="1771" spans="1:16" ht="12.75">
      <c r="A1771" t="s">
        <v>50</v>
      </c>
      <c s="34" t="s">
        <v>2763</v>
      </c>
      <c s="34" t="s">
        <v>2764</v>
      </c>
      <c s="35" t="s">
        <v>5</v>
      </c>
      <c s="6" t="s">
        <v>2765</v>
      </c>
      <c s="36" t="s">
        <v>1327</v>
      </c>
      <c s="37">
        <v>1</v>
      </c>
      <c s="36">
        <v>0</v>
      </c>
      <c s="36">
        <f>ROUND(G1771*H1771,6)</f>
      </c>
      <c r="L1771" s="38">
        <v>0</v>
      </c>
      <c s="32">
        <f>ROUND(ROUND(L1771,2)*ROUND(G1771,3),2)</f>
      </c>
      <c s="36" t="s">
        <v>55</v>
      </c>
      <c>
        <f>(M1771*21)/100</f>
      </c>
      <c t="s">
        <v>28</v>
      </c>
    </row>
    <row r="1772" spans="1:5" ht="12.75">
      <c r="A1772" s="35" t="s">
        <v>56</v>
      </c>
      <c r="E1772" s="39" t="s">
        <v>2765</v>
      </c>
    </row>
    <row r="1773" spans="1:5" ht="12.75">
      <c r="A1773" s="35" t="s">
        <v>57</v>
      </c>
      <c r="E1773" s="40" t="s">
        <v>5</v>
      </c>
    </row>
    <row r="1774" spans="1:5" ht="12.75">
      <c r="A1774" t="s">
        <v>59</v>
      </c>
      <c r="E1774" s="39" t="s">
        <v>5</v>
      </c>
    </row>
    <row r="1775" spans="1:16" ht="12.75">
      <c r="A1775" t="s">
        <v>50</v>
      </c>
      <c s="34" t="s">
        <v>2766</v>
      </c>
      <c s="34" t="s">
        <v>2767</v>
      </c>
      <c s="35" t="s">
        <v>5</v>
      </c>
      <c s="6" t="s">
        <v>2768</v>
      </c>
      <c s="36" t="s">
        <v>1293</v>
      </c>
      <c s="37">
        <v>18.59</v>
      </c>
      <c s="36">
        <v>0</v>
      </c>
      <c s="36">
        <f>ROUND(G1775*H1775,6)</f>
      </c>
      <c r="L1775" s="38">
        <v>0</v>
      </c>
      <c s="32">
        <f>ROUND(ROUND(L1775,2)*ROUND(G1775,3),2)</f>
      </c>
      <c s="36" t="s">
        <v>55</v>
      </c>
      <c>
        <f>(M1775*21)/100</f>
      </c>
      <c t="s">
        <v>28</v>
      </c>
    </row>
    <row r="1776" spans="1:5" ht="12.75">
      <c r="A1776" s="35" t="s">
        <v>56</v>
      </c>
      <c r="E1776" s="39" t="s">
        <v>2768</v>
      </c>
    </row>
    <row r="1777" spans="1:5" ht="12.75">
      <c r="A1777" s="35" t="s">
        <v>57</v>
      </c>
      <c r="E1777" s="40" t="s">
        <v>5</v>
      </c>
    </row>
    <row r="1778" spans="1:5" ht="12.75">
      <c r="A1778" t="s">
        <v>59</v>
      </c>
      <c r="E1778" s="39" t="s">
        <v>5</v>
      </c>
    </row>
    <row r="1779" spans="1:16" ht="25.5">
      <c r="A1779" t="s">
        <v>50</v>
      </c>
      <c s="34" t="s">
        <v>2769</v>
      </c>
      <c s="34" t="s">
        <v>2770</v>
      </c>
      <c s="35" t="s">
        <v>5</v>
      </c>
      <c s="6" t="s">
        <v>2771</v>
      </c>
      <c s="36" t="s">
        <v>1293</v>
      </c>
      <c s="37">
        <v>29.42</v>
      </c>
      <c s="36">
        <v>0</v>
      </c>
      <c s="36">
        <f>ROUND(G1779*H1779,6)</f>
      </c>
      <c r="L1779" s="38">
        <v>0</v>
      </c>
      <c s="32">
        <f>ROUND(ROUND(L1779,2)*ROUND(G1779,3),2)</f>
      </c>
      <c s="36" t="s">
        <v>1471</v>
      </c>
      <c>
        <f>(M1779*21)/100</f>
      </c>
      <c t="s">
        <v>28</v>
      </c>
    </row>
    <row r="1780" spans="1:5" ht="25.5">
      <c r="A1780" s="35" t="s">
        <v>56</v>
      </c>
      <c r="E1780" s="39" t="s">
        <v>2771</v>
      </c>
    </row>
    <row r="1781" spans="1:5" ht="12.75">
      <c r="A1781" s="35" t="s">
        <v>57</v>
      </c>
      <c r="E1781" s="40" t="s">
        <v>5</v>
      </c>
    </row>
    <row r="1782" spans="1:5" ht="12.75">
      <c r="A1782" t="s">
        <v>59</v>
      </c>
      <c r="E1782" s="39" t="s">
        <v>5</v>
      </c>
    </row>
    <row r="1783" spans="1:16" ht="25.5">
      <c r="A1783" t="s">
        <v>50</v>
      </c>
      <c s="34" t="s">
        <v>2772</v>
      </c>
      <c s="34" t="s">
        <v>2773</v>
      </c>
      <c s="35" t="s">
        <v>5</v>
      </c>
      <c s="6" t="s">
        <v>2774</v>
      </c>
      <c s="36" t="s">
        <v>267</v>
      </c>
      <c s="37">
        <v>1.15</v>
      </c>
      <c s="36">
        <v>0</v>
      </c>
      <c s="36">
        <f>ROUND(G1783*H1783,6)</f>
      </c>
      <c r="L1783" s="38">
        <v>0</v>
      </c>
      <c s="32">
        <f>ROUND(ROUND(L1783,2)*ROUND(G1783,3),2)</f>
      </c>
      <c s="36" t="s">
        <v>1471</v>
      </c>
      <c>
        <f>(M1783*21)/100</f>
      </c>
      <c t="s">
        <v>28</v>
      </c>
    </row>
    <row r="1784" spans="1:5" ht="25.5">
      <c r="A1784" s="35" t="s">
        <v>56</v>
      </c>
      <c r="E1784" s="39" t="s">
        <v>2774</v>
      </c>
    </row>
    <row r="1785" spans="1:5" ht="12.75">
      <c r="A1785" s="35" t="s">
        <v>57</v>
      </c>
      <c r="E1785" s="40" t="s">
        <v>5</v>
      </c>
    </row>
    <row r="1786" spans="1:5" ht="12.75">
      <c r="A1786" t="s">
        <v>59</v>
      </c>
      <c r="E1786" s="39" t="s">
        <v>5</v>
      </c>
    </row>
    <row r="1787" spans="1:16" ht="12.75">
      <c r="A1787" t="s">
        <v>50</v>
      </c>
      <c s="34" t="s">
        <v>2775</v>
      </c>
      <c s="34" t="s">
        <v>2776</v>
      </c>
      <c s="35" t="s">
        <v>5</v>
      </c>
      <c s="6" t="s">
        <v>2777</v>
      </c>
      <c s="36" t="s">
        <v>267</v>
      </c>
      <c s="37">
        <v>35.3</v>
      </c>
      <c s="36">
        <v>0</v>
      </c>
      <c s="36">
        <f>ROUND(G1787*H1787,6)</f>
      </c>
      <c r="L1787" s="38">
        <v>0</v>
      </c>
      <c s="32">
        <f>ROUND(ROUND(L1787,2)*ROUND(G1787,3),2)</f>
      </c>
      <c s="36" t="s">
        <v>55</v>
      </c>
      <c>
        <f>(M1787*21)/100</f>
      </c>
      <c t="s">
        <v>28</v>
      </c>
    </row>
    <row r="1788" spans="1:5" ht="12.75">
      <c r="A1788" s="35" t="s">
        <v>56</v>
      </c>
      <c r="E1788" s="39" t="s">
        <v>2777</v>
      </c>
    </row>
    <row r="1789" spans="1:5" ht="12.75">
      <c r="A1789" s="35" t="s">
        <v>57</v>
      </c>
      <c r="E1789" s="40" t="s">
        <v>5</v>
      </c>
    </row>
    <row r="1790" spans="1:5" ht="12.75">
      <c r="A1790" t="s">
        <v>59</v>
      </c>
      <c r="E1790" s="39" t="s">
        <v>5</v>
      </c>
    </row>
    <row r="1791" spans="1:16" ht="12.75">
      <c r="A1791" t="s">
        <v>50</v>
      </c>
      <c s="34" t="s">
        <v>2778</v>
      </c>
      <c s="34" t="s">
        <v>2779</v>
      </c>
      <c s="35" t="s">
        <v>5</v>
      </c>
      <c s="6" t="s">
        <v>2780</v>
      </c>
      <c s="36" t="s">
        <v>267</v>
      </c>
      <c s="37">
        <v>35.3</v>
      </c>
      <c s="36">
        <v>0</v>
      </c>
      <c s="36">
        <f>ROUND(G1791*H1791,6)</f>
      </c>
      <c r="L1791" s="38">
        <v>0</v>
      </c>
      <c s="32">
        <f>ROUND(ROUND(L1791,2)*ROUND(G1791,3),2)</f>
      </c>
      <c s="36" t="s">
        <v>55</v>
      </c>
      <c>
        <f>(M1791*21)/100</f>
      </c>
      <c t="s">
        <v>28</v>
      </c>
    </row>
    <row r="1792" spans="1:5" ht="12.75">
      <c r="A1792" s="35" t="s">
        <v>56</v>
      </c>
      <c r="E1792" s="39" t="s">
        <v>2780</v>
      </c>
    </row>
    <row r="1793" spans="1:5" ht="12.75">
      <c r="A1793" s="35" t="s">
        <v>57</v>
      </c>
      <c r="E1793" s="40" t="s">
        <v>5</v>
      </c>
    </row>
    <row r="1794" spans="1:5" ht="12.75">
      <c r="A1794" t="s">
        <v>59</v>
      </c>
      <c r="E1794" s="39" t="s">
        <v>5</v>
      </c>
    </row>
    <row r="1795" spans="1:16" ht="25.5">
      <c r="A1795" t="s">
        <v>50</v>
      </c>
      <c s="34" t="s">
        <v>2781</v>
      </c>
      <c s="34" t="s">
        <v>2782</v>
      </c>
      <c s="35" t="s">
        <v>5</v>
      </c>
      <c s="6" t="s">
        <v>2783</v>
      </c>
      <c s="36" t="s">
        <v>1327</v>
      </c>
      <c s="37">
        <v>1</v>
      </c>
      <c s="36">
        <v>0</v>
      </c>
      <c s="36">
        <f>ROUND(G1795*H1795,6)</f>
      </c>
      <c r="L1795" s="38">
        <v>0</v>
      </c>
      <c s="32">
        <f>ROUND(ROUND(L1795,2)*ROUND(G1795,3),2)</f>
      </c>
      <c s="36" t="s">
        <v>55</v>
      </c>
      <c>
        <f>(M1795*21)/100</f>
      </c>
      <c t="s">
        <v>28</v>
      </c>
    </row>
    <row r="1796" spans="1:5" ht="25.5">
      <c r="A1796" s="35" t="s">
        <v>56</v>
      </c>
      <c r="E1796" s="39" t="s">
        <v>2783</v>
      </c>
    </row>
    <row r="1797" spans="1:5" ht="12.75">
      <c r="A1797" s="35" t="s">
        <v>57</v>
      </c>
      <c r="E1797" s="40" t="s">
        <v>5</v>
      </c>
    </row>
    <row r="1798" spans="1:5" ht="12.75">
      <c r="A1798" t="s">
        <v>59</v>
      </c>
      <c r="E1798" s="39" t="s">
        <v>5</v>
      </c>
    </row>
    <row r="1799" spans="1:16" ht="25.5">
      <c r="A1799" t="s">
        <v>50</v>
      </c>
      <c s="34" t="s">
        <v>2784</v>
      </c>
      <c s="34" t="s">
        <v>2785</v>
      </c>
      <c s="35" t="s">
        <v>5</v>
      </c>
      <c s="6" t="s">
        <v>2786</v>
      </c>
      <c s="36" t="s">
        <v>1327</v>
      </c>
      <c s="37">
        <v>1</v>
      </c>
      <c s="36">
        <v>0</v>
      </c>
      <c s="36">
        <f>ROUND(G1799*H1799,6)</f>
      </c>
      <c r="L1799" s="38">
        <v>0</v>
      </c>
      <c s="32">
        <f>ROUND(ROUND(L1799,2)*ROUND(G1799,3),2)</f>
      </c>
      <c s="36" t="s">
        <v>55</v>
      </c>
      <c>
        <f>(M1799*21)/100</f>
      </c>
      <c t="s">
        <v>28</v>
      </c>
    </row>
    <row r="1800" spans="1:5" ht="25.5">
      <c r="A1800" s="35" t="s">
        <v>56</v>
      </c>
      <c r="E1800" s="39" t="s">
        <v>2786</v>
      </c>
    </row>
    <row r="1801" spans="1:5" ht="12.75">
      <c r="A1801" s="35" t="s">
        <v>57</v>
      </c>
      <c r="E1801" s="40" t="s">
        <v>5</v>
      </c>
    </row>
    <row r="1802" spans="1:5" ht="12.75">
      <c r="A1802" t="s">
        <v>59</v>
      </c>
      <c r="E1802" s="39" t="s">
        <v>5</v>
      </c>
    </row>
    <row r="1803" spans="1:16" ht="25.5">
      <c r="A1803" t="s">
        <v>50</v>
      </c>
      <c s="34" t="s">
        <v>2787</v>
      </c>
      <c s="34" t="s">
        <v>2788</v>
      </c>
      <c s="35" t="s">
        <v>5</v>
      </c>
      <c s="6" t="s">
        <v>2789</v>
      </c>
      <c s="36" t="s">
        <v>1327</v>
      </c>
      <c s="37">
        <v>1</v>
      </c>
      <c s="36">
        <v>0</v>
      </c>
      <c s="36">
        <f>ROUND(G1803*H1803,6)</f>
      </c>
      <c r="L1803" s="38">
        <v>0</v>
      </c>
      <c s="32">
        <f>ROUND(ROUND(L1803,2)*ROUND(G1803,3),2)</f>
      </c>
      <c s="36" t="s">
        <v>55</v>
      </c>
      <c>
        <f>(M1803*21)/100</f>
      </c>
      <c t="s">
        <v>28</v>
      </c>
    </row>
    <row r="1804" spans="1:5" ht="25.5">
      <c r="A1804" s="35" t="s">
        <v>56</v>
      </c>
      <c r="E1804" s="39" t="s">
        <v>2789</v>
      </c>
    </row>
    <row r="1805" spans="1:5" ht="12.75">
      <c r="A1805" s="35" t="s">
        <v>57</v>
      </c>
      <c r="E1805" s="40" t="s">
        <v>5</v>
      </c>
    </row>
    <row r="1806" spans="1:5" ht="12.75">
      <c r="A1806" t="s">
        <v>59</v>
      </c>
      <c r="E1806" s="39" t="s">
        <v>5</v>
      </c>
    </row>
    <row r="1807" spans="1:16" ht="25.5">
      <c r="A1807" t="s">
        <v>50</v>
      </c>
      <c s="34" t="s">
        <v>2790</v>
      </c>
      <c s="34" t="s">
        <v>2791</v>
      </c>
      <c s="35" t="s">
        <v>5</v>
      </c>
      <c s="6" t="s">
        <v>2792</v>
      </c>
      <c s="36" t="s">
        <v>1327</v>
      </c>
      <c s="37">
        <v>1</v>
      </c>
      <c s="36">
        <v>0</v>
      </c>
      <c s="36">
        <f>ROUND(G1807*H1807,6)</f>
      </c>
      <c r="L1807" s="38">
        <v>0</v>
      </c>
      <c s="32">
        <f>ROUND(ROUND(L1807,2)*ROUND(G1807,3),2)</f>
      </c>
      <c s="36" t="s">
        <v>55</v>
      </c>
      <c>
        <f>(M1807*21)/100</f>
      </c>
      <c t="s">
        <v>28</v>
      </c>
    </row>
    <row r="1808" spans="1:5" ht="25.5">
      <c r="A1808" s="35" t="s">
        <v>56</v>
      </c>
      <c r="E1808" s="39" t="s">
        <v>2792</v>
      </c>
    </row>
    <row r="1809" spans="1:5" ht="12.75">
      <c r="A1809" s="35" t="s">
        <v>57</v>
      </c>
      <c r="E1809" s="40" t="s">
        <v>5</v>
      </c>
    </row>
    <row r="1810" spans="1:5" ht="12.75">
      <c r="A1810" t="s">
        <v>59</v>
      </c>
      <c r="E1810" s="39" t="s">
        <v>5</v>
      </c>
    </row>
    <row r="1811" spans="1:16" ht="25.5">
      <c r="A1811" t="s">
        <v>50</v>
      </c>
      <c s="34" t="s">
        <v>2793</v>
      </c>
      <c s="34" t="s">
        <v>2794</v>
      </c>
      <c s="35" t="s">
        <v>5</v>
      </c>
      <c s="6" t="s">
        <v>2795</v>
      </c>
      <c s="36" t="s">
        <v>1327</v>
      </c>
      <c s="37">
        <v>2</v>
      </c>
      <c s="36">
        <v>0</v>
      </c>
      <c s="36">
        <f>ROUND(G1811*H1811,6)</f>
      </c>
      <c r="L1811" s="38">
        <v>0</v>
      </c>
      <c s="32">
        <f>ROUND(ROUND(L1811,2)*ROUND(G1811,3),2)</f>
      </c>
      <c s="36" t="s">
        <v>55</v>
      </c>
      <c>
        <f>(M1811*21)/100</f>
      </c>
      <c t="s">
        <v>28</v>
      </c>
    </row>
    <row r="1812" spans="1:5" ht="25.5">
      <c r="A1812" s="35" t="s">
        <v>56</v>
      </c>
      <c r="E1812" s="39" t="s">
        <v>2795</v>
      </c>
    </row>
    <row r="1813" spans="1:5" ht="12.75">
      <c r="A1813" s="35" t="s">
        <v>57</v>
      </c>
      <c r="E1813" s="40" t="s">
        <v>5</v>
      </c>
    </row>
    <row r="1814" spans="1:5" ht="12.75">
      <c r="A1814" t="s">
        <v>59</v>
      </c>
      <c r="E1814" s="39" t="s">
        <v>5</v>
      </c>
    </row>
    <row r="1815" spans="1:16" ht="25.5">
      <c r="A1815" t="s">
        <v>50</v>
      </c>
      <c s="34" t="s">
        <v>2796</v>
      </c>
      <c s="34" t="s">
        <v>2797</v>
      </c>
      <c s="35" t="s">
        <v>5</v>
      </c>
      <c s="6" t="s">
        <v>2798</v>
      </c>
      <c s="36" t="s">
        <v>1327</v>
      </c>
      <c s="37">
        <v>2</v>
      </c>
      <c s="36">
        <v>0</v>
      </c>
      <c s="36">
        <f>ROUND(G1815*H1815,6)</f>
      </c>
      <c r="L1815" s="38">
        <v>0</v>
      </c>
      <c s="32">
        <f>ROUND(ROUND(L1815,2)*ROUND(G1815,3),2)</f>
      </c>
      <c s="36" t="s">
        <v>55</v>
      </c>
      <c>
        <f>(M1815*21)/100</f>
      </c>
      <c t="s">
        <v>28</v>
      </c>
    </row>
    <row r="1816" spans="1:5" ht="25.5">
      <c r="A1816" s="35" t="s">
        <v>56</v>
      </c>
      <c r="E1816" s="39" t="s">
        <v>2798</v>
      </c>
    </row>
    <row r="1817" spans="1:5" ht="12.75">
      <c r="A1817" s="35" t="s">
        <v>57</v>
      </c>
      <c r="E1817" s="40" t="s">
        <v>5</v>
      </c>
    </row>
    <row r="1818" spans="1:5" ht="12.75">
      <c r="A1818" t="s">
        <v>59</v>
      </c>
      <c r="E1818" s="39" t="s">
        <v>5</v>
      </c>
    </row>
    <row r="1819" spans="1:16" ht="25.5">
      <c r="A1819" t="s">
        <v>50</v>
      </c>
      <c s="34" t="s">
        <v>2799</v>
      </c>
      <c s="34" t="s">
        <v>2800</v>
      </c>
      <c s="35" t="s">
        <v>5</v>
      </c>
      <c s="6" t="s">
        <v>2801</v>
      </c>
      <c s="36" t="s">
        <v>1327</v>
      </c>
      <c s="37">
        <v>1</v>
      </c>
      <c s="36">
        <v>0</v>
      </c>
      <c s="36">
        <f>ROUND(G1819*H1819,6)</f>
      </c>
      <c r="L1819" s="38">
        <v>0</v>
      </c>
      <c s="32">
        <f>ROUND(ROUND(L1819,2)*ROUND(G1819,3),2)</f>
      </c>
      <c s="36" t="s">
        <v>55</v>
      </c>
      <c>
        <f>(M1819*21)/100</f>
      </c>
      <c t="s">
        <v>28</v>
      </c>
    </row>
    <row r="1820" spans="1:5" ht="25.5">
      <c r="A1820" s="35" t="s">
        <v>56</v>
      </c>
      <c r="E1820" s="39" t="s">
        <v>2801</v>
      </c>
    </row>
    <row r="1821" spans="1:5" ht="12.75">
      <c r="A1821" s="35" t="s">
        <v>57</v>
      </c>
      <c r="E1821" s="40" t="s">
        <v>5</v>
      </c>
    </row>
    <row r="1822" spans="1:5" ht="12.75">
      <c r="A1822" t="s">
        <v>59</v>
      </c>
      <c r="E1822" s="39" t="s">
        <v>5</v>
      </c>
    </row>
    <row r="1823" spans="1:16" ht="25.5">
      <c r="A1823" t="s">
        <v>50</v>
      </c>
      <c s="34" t="s">
        <v>2802</v>
      </c>
      <c s="34" t="s">
        <v>2803</v>
      </c>
      <c s="35" t="s">
        <v>5</v>
      </c>
      <c s="6" t="s">
        <v>2804</v>
      </c>
      <c s="36" t="s">
        <v>1327</v>
      </c>
      <c s="37">
        <v>1</v>
      </c>
      <c s="36">
        <v>0</v>
      </c>
      <c s="36">
        <f>ROUND(G1823*H1823,6)</f>
      </c>
      <c r="L1823" s="38">
        <v>0</v>
      </c>
      <c s="32">
        <f>ROUND(ROUND(L1823,2)*ROUND(G1823,3),2)</f>
      </c>
      <c s="36" t="s">
        <v>55</v>
      </c>
      <c>
        <f>(M1823*21)/100</f>
      </c>
      <c t="s">
        <v>28</v>
      </c>
    </row>
    <row r="1824" spans="1:5" ht="25.5">
      <c r="A1824" s="35" t="s">
        <v>56</v>
      </c>
      <c r="E1824" s="39" t="s">
        <v>2804</v>
      </c>
    </row>
    <row r="1825" spans="1:5" ht="12.75">
      <c r="A1825" s="35" t="s">
        <v>57</v>
      </c>
      <c r="E1825" s="40" t="s">
        <v>5</v>
      </c>
    </row>
    <row r="1826" spans="1:5" ht="12.75">
      <c r="A1826" t="s">
        <v>59</v>
      </c>
      <c r="E1826" s="39" t="s">
        <v>5</v>
      </c>
    </row>
    <row r="1827" spans="1:16" ht="25.5">
      <c r="A1827" t="s">
        <v>50</v>
      </c>
      <c s="34" t="s">
        <v>2805</v>
      </c>
      <c s="34" t="s">
        <v>2806</v>
      </c>
      <c s="35" t="s">
        <v>5</v>
      </c>
      <c s="6" t="s">
        <v>2807</v>
      </c>
      <c s="36" t="s">
        <v>1327</v>
      </c>
      <c s="37">
        <v>2</v>
      </c>
      <c s="36">
        <v>0</v>
      </c>
      <c s="36">
        <f>ROUND(G1827*H1827,6)</f>
      </c>
      <c r="L1827" s="38">
        <v>0</v>
      </c>
      <c s="32">
        <f>ROUND(ROUND(L1827,2)*ROUND(G1827,3),2)</f>
      </c>
      <c s="36" t="s">
        <v>55</v>
      </c>
      <c>
        <f>(M1827*21)/100</f>
      </c>
      <c t="s">
        <v>28</v>
      </c>
    </row>
    <row r="1828" spans="1:5" ht="25.5">
      <c r="A1828" s="35" t="s">
        <v>56</v>
      </c>
      <c r="E1828" s="39" t="s">
        <v>2807</v>
      </c>
    </row>
    <row r="1829" spans="1:5" ht="12.75">
      <c r="A1829" s="35" t="s">
        <v>57</v>
      </c>
      <c r="E1829" s="40" t="s">
        <v>5</v>
      </c>
    </row>
    <row r="1830" spans="1:5" ht="12.75">
      <c r="A1830" t="s">
        <v>59</v>
      </c>
      <c r="E1830" s="39" t="s">
        <v>5</v>
      </c>
    </row>
    <row r="1831" spans="1:16" ht="25.5">
      <c r="A1831" t="s">
        <v>50</v>
      </c>
      <c s="34" t="s">
        <v>2808</v>
      </c>
      <c s="34" t="s">
        <v>2809</v>
      </c>
      <c s="35" t="s">
        <v>5</v>
      </c>
      <c s="6" t="s">
        <v>2810</v>
      </c>
      <c s="36" t="s">
        <v>1327</v>
      </c>
      <c s="37">
        <v>2</v>
      </c>
      <c s="36">
        <v>0</v>
      </c>
      <c s="36">
        <f>ROUND(G1831*H1831,6)</f>
      </c>
      <c r="L1831" s="38">
        <v>0</v>
      </c>
      <c s="32">
        <f>ROUND(ROUND(L1831,2)*ROUND(G1831,3),2)</f>
      </c>
      <c s="36" t="s">
        <v>55</v>
      </c>
      <c>
        <f>(M1831*21)/100</f>
      </c>
      <c t="s">
        <v>28</v>
      </c>
    </row>
    <row r="1832" spans="1:5" ht="25.5">
      <c r="A1832" s="35" t="s">
        <v>56</v>
      </c>
      <c r="E1832" s="39" t="s">
        <v>2810</v>
      </c>
    </row>
    <row r="1833" spans="1:5" ht="12.75">
      <c r="A1833" s="35" t="s">
        <v>57</v>
      </c>
      <c r="E1833" s="40" t="s">
        <v>5</v>
      </c>
    </row>
    <row r="1834" spans="1:5" ht="12.75">
      <c r="A1834" t="s">
        <v>59</v>
      </c>
      <c r="E1834" s="39" t="s">
        <v>5</v>
      </c>
    </row>
    <row r="1835" spans="1:16" ht="25.5">
      <c r="A1835" t="s">
        <v>50</v>
      </c>
      <c s="34" t="s">
        <v>2811</v>
      </c>
      <c s="34" t="s">
        <v>2812</v>
      </c>
      <c s="35" t="s">
        <v>5</v>
      </c>
      <c s="6" t="s">
        <v>2813</v>
      </c>
      <c s="36" t="s">
        <v>1327</v>
      </c>
      <c s="37">
        <v>2</v>
      </c>
      <c s="36">
        <v>0</v>
      </c>
      <c s="36">
        <f>ROUND(G1835*H1835,6)</f>
      </c>
      <c r="L1835" s="38">
        <v>0</v>
      </c>
      <c s="32">
        <f>ROUND(ROUND(L1835,2)*ROUND(G1835,3),2)</f>
      </c>
      <c s="36" t="s">
        <v>55</v>
      </c>
      <c>
        <f>(M1835*21)/100</f>
      </c>
      <c t="s">
        <v>28</v>
      </c>
    </row>
    <row r="1836" spans="1:5" ht="25.5">
      <c r="A1836" s="35" t="s">
        <v>56</v>
      </c>
      <c r="E1836" s="39" t="s">
        <v>2813</v>
      </c>
    </row>
    <row r="1837" spans="1:5" ht="12.75">
      <c r="A1837" s="35" t="s">
        <v>57</v>
      </c>
      <c r="E1837" s="40" t="s">
        <v>5</v>
      </c>
    </row>
    <row r="1838" spans="1:5" ht="12.75">
      <c r="A1838" t="s">
        <v>59</v>
      </c>
      <c r="E1838" s="39" t="s">
        <v>5</v>
      </c>
    </row>
    <row r="1839" spans="1:16" ht="25.5">
      <c r="A1839" t="s">
        <v>50</v>
      </c>
      <c s="34" t="s">
        <v>2814</v>
      </c>
      <c s="34" t="s">
        <v>2815</v>
      </c>
      <c s="35" t="s">
        <v>5</v>
      </c>
      <c s="6" t="s">
        <v>2816</v>
      </c>
      <c s="36" t="s">
        <v>1327</v>
      </c>
      <c s="37">
        <v>2</v>
      </c>
      <c s="36">
        <v>0</v>
      </c>
      <c s="36">
        <f>ROUND(G1839*H1839,6)</f>
      </c>
      <c r="L1839" s="38">
        <v>0</v>
      </c>
      <c s="32">
        <f>ROUND(ROUND(L1839,2)*ROUND(G1839,3),2)</f>
      </c>
      <c s="36" t="s">
        <v>55</v>
      </c>
      <c>
        <f>(M1839*21)/100</f>
      </c>
      <c t="s">
        <v>28</v>
      </c>
    </row>
    <row r="1840" spans="1:5" ht="25.5">
      <c r="A1840" s="35" t="s">
        <v>56</v>
      </c>
      <c r="E1840" s="39" t="s">
        <v>2816</v>
      </c>
    </row>
    <row r="1841" spans="1:5" ht="12.75">
      <c r="A1841" s="35" t="s">
        <v>57</v>
      </c>
      <c r="E1841" s="40" t="s">
        <v>5</v>
      </c>
    </row>
    <row r="1842" spans="1:5" ht="12.75">
      <c r="A1842" t="s">
        <v>59</v>
      </c>
      <c r="E1842" s="39" t="s">
        <v>5</v>
      </c>
    </row>
    <row r="1843" spans="1:16" ht="25.5">
      <c r="A1843" t="s">
        <v>50</v>
      </c>
      <c s="34" t="s">
        <v>2817</v>
      </c>
      <c s="34" t="s">
        <v>2818</v>
      </c>
      <c s="35" t="s">
        <v>5</v>
      </c>
      <c s="6" t="s">
        <v>2819</v>
      </c>
      <c s="36" t="s">
        <v>1327</v>
      </c>
      <c s="37">
        <v>16</v>
      </c>
      <c s="36">
        <v>0</v>
      </c>
      <c s="36">
        <f>ROUND(G1843*H1843,6)</f>
      </c>
      <c r="L1843" s="38">
        <v>0</v>
      </c>
      <c s="32">
        <f>ROUND(ROUND(L1843,2)*ROUND(G1843,3),2)</f>
      </c>
      <c s="36" t="s">
        <v>55</v>
      </c>
      <c>
        <f>(M1843*21)/100</f>
      </c>
      <c t="s">
        <v>28</v>
      </c>
    </row>
    <row r="1844" spans="1:5" ht="25.5">
      <c r="A1844" s="35" t="s">
        <v>56</v>
      </c>
      <c r="E1844" s="39" t="s">
        <v>2819</v>
      </c>
    </row>
    <row r="1845" spans="1:5" ht="12.75">
      <c r="A1845" s="35" t="s">
        <v>57</v>
      </c>
      <c r="E1845" s="40" t="s">
        <v>5</v>
      </c>
    </row>
    <row r="1846" spans="1:5" ht="12.75">
      <c r="A1846" t="s">
        <v>59</v>
      </c>
      <c r="E1846" s="39" t="s">
        <v>5</v>
      </c>
    </row>
    <row r="1847" spans="1:16" ht="25.5">
      <c r="A1847" t="s">
        <v>50</v>
      </c>
      <c s="34" t="s">
        <v>2820</v>
      </c>
      <c s="34" t="s">
        <v>2821</v>
      </c>
      <c s="35" t="s">
        <v>5</v>
      </c>
      <c s="6" t="s">
        <v>2822</v>
      </c>
      <c s="36" t="s">
        <v>1327</v>
      </c>
      <c s="37">
        <v>16</v>
      </c>
      <c s="36">
        <v>0</v>
      </c>
      <c s="36">
        <f>ROUND(G1847*H1847,6)</f>
      </c>
      <c r="L1847" s="38">
        <v>0</v>
      </c>
      <c s="32">
        <f>ROUND(ROUND(L1847,2)*ROUND(G1847,3),2)</f>
      </c>
      <c s="36" t="s">
        <v>55</v>
      </c>
      <c>
        <f>(M1847*21)/100</f>
      </c>
      <c t="s">
        <v>28</v>
      </c>
    </row>
    <row r="1848" spans="1:5" ht="25.5">
      <c r="A1848" s="35" t="s">
        <v>56</v>
      </c>
      <c r="E1848" s="39" t="s">
        <v>2822</v>
      </c>
    </row>
    <row r="1849" spans="1:5" ht="12.75">
      <c r="A1849" s="35" t="s">
        <v>57</v>
      </c>
      <c r="E1849" s="40" t="s">
        <v>5</v>
      </c>
    </row>
    <row r="1850" spans="1:5" ht="12.75">
      <c r="A1850" t="s">
        <v>59</v>
      </c>
      <c r="E1850" s="39" t="s">
        <v>5</v>
      </c>
    </row>
    <row r="1851" spans="1:16" ht="25.5">
      <c r="A1851" t="s">
        <v>50</v>
      </c>
      <c s="34" t="s">
        <v>2823</v>
      </c>
      <c s="34" t="s">
        <v>2824</v>
      </c>
      <c s="35" t="s">
        <v>5</v>
      </c>
      <c s="6" t="s">
        <v>2825</v>
      </c>
      <c s="36" t="s">
        <v>1327</v>
      </c>
      <c s="37">
        <v>10</v>
      </c>
      <c s="36">
        <v>0</v>
      </c>
      <c s="36">
        <f>ROUND(G1851*H1851,6)</f>
      </c>
      <c r="L1851" s="38">
        <v>0</v>
      </c>
      <c s="32">
        <f>ROUND(ROUND(L1851,2)*ROUND(G1851,3),2)</f>
      </c>
      <c s="36" t="s">
        <v>55</v>
      </c>
      <c>
        <f>(M1851*21)/100</f>
      </c>
      <c t="s">
        <v>28</v>
      </c>
    </row>
    <row r="1852" spans="1:5" ht="25.5">
      <c r="A1852" s="35" t="s">
        <v>56</v>
      </c>
      <c r="E1852" s="39" t="s">
        <v>2825</v>
      </c>
    </row>
    <row r="1853" spans="1:5" ht="12.75">
      <c r="A1853" s="35" t="s">
        <v>57</v>
      </c>
      <c r="E1853" s="40" t="s">
        <v>5</v>
      </c>
    </row>
    <row r="1854" spans="1:5" ht="12.75">
      <c r="A1854" t="s">
        <v>59</v>
      </c>
      <c r="E1854" s="39" t="s">
        <v>5</v>
      </c>
    </row>
    <row r="1855" spans="1:16" ht="25.5">
      <c r="A1855" t="s">
        <v>50</v>
      </c>
      <c s="34" t="s">
        <v>2826</v>
      </c>
      <c s="34" t="s">
        <v>2827</v>
      </c>
      <c s="35" t="s">
        <v>5</v>
      </c>
      <c s="6" t="s">
        <v>2828</v>
      </c>
      <c s="36" t="s">
        <v>1327</v>
      </c>
      <c s="37">
        <v>10</v>
      </c>
      <c s="36">
        <v>0</v>
      </c>
      <c s="36">
        <f>ROUND(G1855*H1855,6)</f>
      </c>
      <c r="L1855" s="38">
        <v>0</v>
      </c>
      <c s="32">
        <f>ROUND(ROUND(L1855,2)*ROUND(G1855,3),2)</f>
      </c>
      <c s="36" t="s">
        <v>55</v>
      </c>
      <c>
        <f>(M1855*21)/100</f>
      </c>
      <c t="s">
        <v>28</v>
      </c>
    </row>
    <row r="1856" spans="1:5" ht="25.5">
      <c r="A1856" s="35" t="s">
        <v>56</v>
      </c>
      <c r="E1856" s="39" t="s">
        <v>2828</v>
      </c>
    </row>
    <row r="1857" spans="1:5" ht="12.75">
      <c r="A1857" s="35" t="s">
        <v>57</v>
      </c>
      <c r="E1857" s="40" t="s">
        <v>5</v>
      </c>
    </row>
    <row r="1858" spans="1:5" ht="12.75">
      <c r="A1858" t="s">
        <v>59</v>
      </c>
      <c r="E1858" s="39" t="s">
        <v>5</v>
      </c>
    </row>
    <row r="1859" spans="1:16" ht="25.5">
      <c r="A1859" t="s">
        <v>50</v>
      </c>
      <c s="34" t="s">
        <v>2829</v>
      </c>
      <c s="34" t="s">
        <v>2830</v>
      </c>
      <c s="35" t="s">
        <v>5</v>
      </c>
      <c s="6" t="s">
        <v>2831</v>
      </c>
      <c s="36" t="s">
        <v>1327</v>
      </c>
      <c s="37">
        <v>2</v>
      </c>
      <c s="36">
        <v>0</v>
      </c>
      <c s="36">
        <f>ROUND(G1859*H1859,6)</f>
      </c>
      <c r="L1859" s="38">
        <v>0</v>
      </c>
      <c s="32">
        <f>ROUND(ROUND(L1859,2)*ROUND(G1859,3),2)</f>
      </c>
      <c s="36" t="s">
        <v>55</v>
      </c>
      <c>
        <f>(M1859*21)/100</f>
      </c>
      <c t="s">
        <v>28</v>
      </c>
    </row>
    <row r="1860" spans="1:5" ht="25.5">
      <c r="A1860" s="35" t="s">
        <v>56</v>
      </c>
      <c r="E1860" s="39" t="s">
        <v>2831</v>
      </c>
    </row>
    <row r="1861" spans="1:5" ht="12.75">
      <c r="A1861" s="35" t="s">
        <v>57</v>
      </c>
      <c r="E1861" s="40" t="s">
        <v>5</v>
      </c>
    </row>
    <row r="1862" spans="1:5" ht="12.75">
      <c r="A1862" t="s">
        <v>59</v>
      </c>
      <c r="E1862" s="39" t="s">
        <v>5</v>
      </c>
    </row>
    <row r="1863" spans="1:16" ht="25.5">
      <c r="A1863" t="s">
        <v>50</v>
      </c>
      <c s="34" t="s">
        <v>2832</v>
      </c>
      <c s="34" t="s">
        <v>2833</v>
      </c>
      <c s="35" t="s">
        <v>5</v>
      </c>
      <c s="6" t="s">
        <v>2834</v>
      </c>
      <c s="36" t="s">
        <v>1327</v>
      </c>
      <c s="37">
        <v>2</v>
      </c>
      <c s="36">
        <v>0</v>
      </c>
      <c s="36">
        <f>ROUND(G1863*H1863,6)</f>
      </c>
      <c r="L1863" s="38">
        <v>0</v>
      </c>
      <c s="32">
        <f>ROUND(ROUND(L1863,2)*ROUND(G1863,3),2)</f>
      </c>
      <c s="36" t="s">
        <v>55</v>
      </c>
      <c>
        <f>(M1863*21)/100</f>
      </c>
      <c t="s">
        <v>28</v>
      </c>
    </row>
    <row r="1864" spans="1:5" ht="25.5">
      <c r="A1864" s="35" t="s">
        <v>56</v>
      </c>
      <c r="E1864" s="39" t="s">
        <v>2834</v>
      </c>
    </row>
    <row r="1865" spans="1:5" ht="12.75">
      <c r="A1865" s="35" t="s">
        <v>57</v>
      </c>
      <c r="E1865" s="40" t="s">
        <v>5</v>
      </c>
    </row>
    <row r="1866" spans="1:5" ht="12.75">
      <c r="A1866" t="s">
        <v>59</v>
      </c>
      <c r="E1866" s="39" t="s">
        <v>5</v>
      </c>
    </row>
    <row r="1867" spans="1:16" ht="25.5">
      <c r="A1867" t="s">
        <v>50</v>
      </c>
      <c s="34" t="s">
        <v>2835</v>
      </c>
      <c s="34" t="s">
        <v>2836</v>
      </c>
      <c s="35" t="s">
        <v>5</v>
      </c>
      <c s="6" t="s">
        <v>2837</v>
      </c>
      <c s="36" t="s">
        <v>1327</v>
      </c>
      <c s="37">
        <v>2</v>
      </c>
      <c s="36">
        <v>0</v>
      </c>
      <c s="36">
        <f>ROUND(G1867*H1867,6)</f>
      </c>
      <c r="L1867" s="38">
        <v>0</v>
      </c>
      <c s="32">
        <f>ROUND(ROUND(L1867,2)*ROUND(G1867,3),2)</f>
      </c>
      <c s="36" t="s">
        <v>55</v>
      </c>
      <c>
        <f>(M1867*21)/100</f>
      </c>
      <c t="s">
        <v>28</v>
      </c>
    </row>
    <row r="1868" spans="1:5" ht="25.5">
      <c r="A1868" s="35" t="s">
        <v>56</v>
      </c>
      <c r="E1868" s="39" t="s">
        <v>2837</v>
      </c>
    </row>
    <row r="1869" spans="1:5" ht="12.75">
      <c r="A1869" s="35" t="s">
        <v>57</v>
      </c>
      <c r="E1869" s="40" t="s">
        <v>5</v>
      </c>
    </row>
    <row r="1870" spans="1:5" ht="12.75">
      <c r="A1870" t="s">
        <v>59</v>
      </c>
      <c r="E1870" s="39" t="s">
        <v>5</v>
      </c>
    </row>
    <row r="1871" spans="1:16" ht="25.5">
      <c r="A1871" t="s">
        <v>50</v>
      </c>
      <c s="34" t="s">
        <v>2838</v>
      </c>
      <c s="34" t="s">
        <v>2839</v>
      </c>
      <c s="35" t="s">
        <v>5</v>
      </c>
      <c s="6" t="s">
        <v>2840</v>
      </c>
      <c s="36" t="s">
        <v>1327</v>
      </c>
      <c s="37">
        <v>2</v>
      </c>
      <c s="36">
        <v>0</v>
      </c>
      <c s="36">
        <f>ROUND(G1871*H1871,6)</f>
      </c>
      <c r="L1871" s="38">
        <v>0</v>
      </c>
      <c s="32">
        <f>ROUND(ROUND(L1871,2)*ROUND(G1871,3),2)</f>
      </c>
      <c s="36" t="s">
        <v>55</v>
      </c>
      <c>
        <f>(M1871*21)/100</f>
      </c>
      <c t="s">
        <v>28</v>
      </c>
    </row>
    <row r="1872" spans="1:5" ht="25.5">
      <c r="A1872" s="35" t="s">
        <v>56</v>
      </c>
      <c r="E1872" s="39" t="s">
        <v>2840</v>
      </c>
    </row>
    <row r="1873" spans="1:5" ht="12.75">
      <c r="A1873" s="35" t="s">
        <v>57</v>
      </c>
      <c r="E1873" s="40" t="s">
        <v>5</v>
      </c>
    </row>
    <row r="1874" spans="1:5" ht="12.75">
      <c r="A1874" t="s">
        <v>59</v>
      </c>
      <c r="E1874" s="39" t="s">
        <v>5</v>
      </c>
    </row>
    <row r="1875" spans="1:16" ht="38.25">
      <c r="A1875" t="s">
        <v>50</v>
      </c>
      <c s="34" t="s">
        <v>2841</v>
      </c>
      <c s="34" t="s">
        <v>2842</v>
      </c>
      <c s="35" t="s">
        <v>5</v>
      </c>
      <c s="6" t="s">
        <v>2843</v>
      </c>
      <c s="36" t="s">
        <v>1327</v>
      </c>
      <c s="37">
        <v>2</v>
      </c>
      <c s="36">
        <v>0</v>
      </c>
      <c s="36">
        <f>ROUND(G1875*H1875,6)</f>
      </c>
      <c r="L1875" s="38">
        <v>0</v>
      </c>
      <c s="32">
        <f>ROUND(ROUND(L1875,2)*ROUND(G1875,3),2)</f>
      </c>
      <c s="36" t="s">
        <v>55</v>
      </c>
      <c>
        <f>(M1875*21)/100</f>
      </c>
      <c t="s">
        <v>28</v>
      </c>
    </row>
    <row r="1876" spans="1:5" ht="38.25">
      <c r="A1876" s="35" t="s">
        <v>56</v>
      </c>
      <c r="E1876" s="39" t="s">
        <v>2844</v>
      </c>
    </row>
    <row r="1877" spans="1:5" ht="12.75">
      <c r="A1877" s="35" t="s">
        <v>57</v>
      </c>
      <c r="E1877" s="40" t="s">
        <v>5</v>
      </c>
    </row>
    <row r="1878" spans="1:5" ht="12.75">
      <c r="A1878" t="s">
        <v>59</v>
      </c>
      <c r="E1878" s="39" t="s">
        <v>5</v>
      </c>
    </row>
    <row r="1879" spans="1:16" ht="38.25">
      <c r="A1879" t="s">
        <v>50</v>
      </c>
      <c s="34" t="s">
        <v>2845</v>
      </c>
      <c s="34" t="s">
        <v>2846</v>
      </c>
      <c s="35" t="s">
        <v>5</v>
      </c>
      <c s="6" t="s">
        <v>2843</v>
      </c>
      <c s="36" t="s">
        <v>1327</v>
      </c>
      <c s="37">
        <v>2</v>
      </c>
      <c s="36">
        <v>0</v>
      </c>
      <c s="36">
        <f>ROUND(G1879*H1879,6)</f>
      </c>
      <c r="L1879" s="38">
        <v>0</v>
      </c>
      <c s="32">
        <f>ROUND(ROUND(L1879,2)*ROUND(G1879,3),2)</f>
      </c>
      <c s="36" t="s">
        <v>55</v>
      </c>
      <c>
        <f>(M1879*21)/100</f>
      </c>
      <c t="s">
        <v>28</v>
      </c>
    </row>
    <row r="1880" spans="1:5" ht="38.25">
      <c r="A1880" s="35" t="s">
        <v>56</v>
      </c>
      <c r="E1880" s="39" t="s">
        <v>2844</v>
      </c>
    </row>
    <row r="1881" spans="1:5" ht="12.75">
      <c r="A1881" s="35" t="s">
        <v>57</v>
      </c>
      <c r="E1881" s="40" t="s">
        <v>5</v>
      </c>
    </row>
    <row r="1882" spans="1:5" ht="12.75">
      <c r="A1882" t="s">
        <v>59</v>
      </c>
      <c r="E1882" s="39" t="s">
        <v>5</v>
      </c>
    </row>
    <row r="1883" spans="1:16" ht="38.25">
      <c r="A1883" t="s">
        <v>50</v>
      </c>
      <c s="34" t="s">
        <v>2847</v>
      </c>
      <c s="34" t="s">
        <v>2848</v>
      </c>
      <c s="35" t="s">
        <v>5</v>
      </c>
      <c s="6" t="s">
        <v>2843</v>
      </c>
      <c s="36" t="s">
        <v>1327</v>
      </c>
      <c s="37">
        <v>2</v>
      </c>
      <c s="36">
        <v>0</v>
      </c>
      <c s="36">
        <f>ROUND(G1883*H1883,6)</f>
      </c>
      <c r="L1883" s="38">
        <v>0</v>
      </c>
      <c s="32">
        <f>ROUND(ROUND(L1883,2)*ROUND(G1883,3),2)</f>
      </c>
      <c s="36" t="s">
        <v>55</v>
      </c>
      <c>
        <f>(M1883*21)/100</f>
      </c>
      <c t="s">
        <v>28</v>
      </c>
    </row>
    <row r="1884" spans="1:5" ht="38.25">
      <c r="A1884" s="35" t="s">
        <v>56</v>
      </c>
      <c r="E1884" s="39" t="s">
        <v>2849</v>
      </c>
    </row>
    <row r="1885" spans="1:5" ht="12.75">
      <c r="A1885" s="35" t="s">
        <v>57</v>
      </c>
      <c r="E1885" s="40" t="s">
        <v>5</v>
      </c>
    </row>
    <row r="1886" spans="1:5" ht="12.75">
      <c r="A1886" t="s">
        <v>59</v>
      </c>
      <c r="E1886" s="39" t="s">
        <v>5</v>
      </c>
    </row>
    <row r="1887" spans="1:16" ht="38.25">
      <c r="A1887" t="s">
        <v>50</v>
      </c>
      <c s="34" t="s">
        <v>2850</v>
      </c>
      <c s="34" t="s">
        <v>2851</v>
      </c>
      <c s="35" t="s">
        <v>5</v>
      </c>
      <c s="6" t="s">
        <v>2843</v>
      </c>
      <c s="36" t="s">
        <v>1327</v>
      </c>
      <c s="37">
        <v>2</v>
      </c>
      <c s="36">
        <v>0</v>
      </c>
      <c s="36">
        <f>ROUND(G1887*H1887,6)</f>
      </c>
      <c r="L1887" s="38">
        <v>0</v>
      </c>
      <c s="32">
        <f>ROUND(ROUND(L1887,2)*ROUND(G1887,3),2)</f>
      </c>
      <c s="36" t="s">
        <v>55</v>
      </c>
      <c>
        <f>(M1887*21)/100</f>
      </c>
      <c t="s">
        <v>28</v>
      </c>
    </row>
    <row r="1888" spans="1:5" ht="38.25">
      <c r="A1888" s="35" t="s">
        <v>56</v>
      </c>
      <c r="E1888" s="39" t="s">
        <v>2849</v>
      </c>
    </row>
    <row r="1889" spans="1:5" ht="12.75">
      <c r="A1889" s="35" t="s">
        <v>57</v>
      </c>
      <c r="E1889" s="40" t="s">
        <v>5</v>
      </c>
    </row>
    <row r="1890" spans="1:5" ht="12.75">
      <c r="A1890" t="s">
        <v>59</v>
      </c>
      <c r="E1890" s="39" t="s">
        <v>5</v>
      </c>
    </row>
    <row r="1891" spans="1:16" ht="25.5">
      <c r="A1891" t="s">
        <v>50</v>
      </c>
      <c s="34" t="s">
        <v>2852</v>
      </c>
      <c s="34" t="s">
        <v>2853</v>
      </c>
      <c s="35" t="s">
        <v>5</v>
      </c>
      <c s="6" t="s">
        <v>2854</v>
      </c>
      <c s="36" t="s">
        <v>1327</v>
      </c>
      <c s="37">
        <v>1</v>
      </c>
      <c s="36">
        <v>0</v>
      </c>
      <c s="36">
        <f>ROUND(G1891*H1891,6)</f>
      </c>
      <c r="L1891" s="38">
        <v>0</v>
      </c>
      <c s="32">
        <f>ROUND(ROUND(L1891,2)*ROUND(G1891,3),2)</f>
      </c>
      <c s="36" t="s">
        <v>55</v>
      </c>
      <c>
        <f>(M1891*21)/100</f>
      </c>
      <c t="s">
        <v>28</v>
      </c>
    </row>
    <row r="1892" spans="1:5" ht="25.5">
      <c r="A1892" s="35" t="s">
        <v>56</v>
      </c>
      <c r="E1892" s="39" t="s">
        <v>2854</v>
      </c>
    </row>
    <row r="1893" spans="1:5" ht="12.75">
      <c r="A1893" s="35" t="s">
        <v>57</v>
      </c>
      <c r="E1893" s="40" t="s">
        <v>5</v>
      </c>
    </row>
    <row r="1894" spans="1:5" ht="12.75">
      <c r="A1894" t="s">
        <v>59</v>
      </c>
      <c r="E1894" s="39" t="s">
        <v>5</v>
      </c>
    </row>
    <row r="1895" spans="1:16" ht="25.5">
      <c r="A1895" t="s">
        <v>50</v>
      </c>
      <c s="34" t="s">
        <v>2855</v>
      </c>
      <c s="34" t="s">
        <v>2856</v>
      </c>
      <c s="35" t="s">
        <v>5</v>
      </c>
      <c s="6" t="s">
        <v>2857</v>
      </c>
      <c s="36" t="s">
        <v>1327</v>
      </c>
      <c s="37">
        <v>1</v>
      </c>
      <c s="36">
        <v>0</v>
      </c>
      <c s="36">
        <f>ROUND(G1895*H1895,6)</f>
      </c>
      <c r="L1895" s="38">
        <v>0</v>
      </c>
      <c s="32">
        <f>ROUND(ROUND(L1895,2)*ROUND(G1895,3),2)</f>
      </c>
      <c s="36" t="s">
        <v>55</v>
      </c>
      <c>
        <f>(M1895*21)/100</f>
      </c>
      <c t="s">
        <v>28</v>
      </c>
    </row>
    <row r="1896" spans="1:5" ht="25.5">
      <c r="A1896" s="35" t="s">
        <v>56</v>
      </c>
      <c r="E1896" s="39" t="s">
        <v>2857</v>
      </c>
    </row>
    <row r="1897" spans="1:5" ht="12.75">
      <c r="A1897" s="35" t="s">
        <v>57</v>
      </c>
      <c r="E1897" s="40" t="s">
        <v>5</v>
      </c>
    </row>
    <row r="1898" spans="1:5" ht="12.75">
      <c r="A1898" t="s">
        <v>59</v>
      </c>
      <c r="E1898" s="39" t="s">
        <v>5</v>
      </c>
    </row>
    <row r="1899" spans="1:16" ht="25.5">
      <c r="A1899" t="s">
        <v>50</v>
      </c>
      <c s="34" t="s">
        <v>2858</v>
      </c>
      <c s="34" t="s">
        <v>2859</v>
      </c>
      <c s="35" t="s">
        <v>5</v>
      </c>
      <c s="6" t="s">
        <v>2860</v>
      </c>
      <c s="36" t="s">
        <v>1327</v>
      </c>
      <c s="37">
        <v>1</v>
      </c>
      <c s="36">
        <v>0</v>
      </c>
      <c s="36">
        <f>ROUND(G1899*H1899,6)</f>
      </c>
      <c r="L1899" s="38">
        <v>0</v>
      </c>
      <c s="32">
        <f>ROUND(ROUND(L1899,2)*ROUND(G1899,3),2)</f>
      </c>
      <c s="36" t="s">
        <v>55</v>
      </c>
      <c>
        <f>(M1899*21)/100</f>
      </c>
      <c t="s">
        <v>28</v>
      </c>
    </row>
    <row r="1900" spans="1:5" ht="25.5">
      <c r="A1900" s="35" t="s">
        <v>56</v>
      </c>
      <c r="E1900" s="39" t="s">
        <v>2860</v>
      </c>
    </row>
    <row r="1901" spans="1:5" ht="12.75">
      <c r="A1901" s="35" t="s">
        <v>57</v>
      </c>
      <c r="E1901" s="40" t="s">
        <v>5</v>
      </c>
    </row>
    <row r="1902" spans="1:5" ht="12.75">
      <c r="A1902" t="s">
        <v>59</v>
      </c>
      <c r="E1902" s="39" t="s">
        <v>5</v>
      </c>
    </row>
    <row r="1903" spans="1:16" ht="25.5">
      <c r="A1903" t="s">
        <v>50</v>
      </c>
      <c s="34" t="s">
        <v>2861</v>
      </c>
      <c s="34" t="s">
        <v>2862</v>
      </c>
      <c s="35" t="s">
        <v>5</v>
      </c>
      <c s="6" t="s">
        <v>2863</v>
      </c>
      <c s="36" t="s">
        <v>1327</v>
      </c>
      <c s="37">
        <v>1</v>
      </c>
      <c s="36">
        <v>0</v>
      </c>
      <c s="36">
        <f>ROUND(G1903*H1903,6)</f>
      </c>
      <c r="L1903" s="38">
        <v>0</v>
      </c>
      <c s="32">
        <f>ROUND(ROUND(L1903,2)*ROUND(G1903,3),2)</f>
      </c>
      <c s="36" t="s">
        <v>55</v>
      </c>
      <c>
        <f>(M1903*21)/100</f>
      </c>
      <c t="s">
        <v>28</v>
      </c>
    </row>
    <row r="1904" spans="1:5" ht="25.5">
      <c r="A1904" s="35" t="s">
        <v>56</v>
      </c>
      <c r="E1904" s="39" t="s">
        <v>2863</v>
      </c>
    </row>
    <row r="1905" spans="1:5" ht="12.75">
      <c r="A1905" s="35" t="s">
        <v>57</v>
      </c>
      <c r="E1905" s="40" t="s">
        <v>5</v>
      </c>
    </row>
    <row r="1906" spans="1:5" ht="12.75">
      <c r="A1906" t="s">
        <v>59</v>
      </c>
      <c r="E1906" s="39" t="s">
        <v>5</v>
      </c>
    </row>
    <row r="1907" spans="1:16" ht="25.5">
      <c r="A1907" t="s">
        <v>50</v>
      </c>
      <c s="34" t="s">
        <v>2864</v>
      </c>
      <c s="34" t="s">
        <v>2865</v>
      </c>
      <c s="35" t="s">
        <v>5</v>
      </c>
      <c s="6" t="s">
        <v>2866</v>
      </c>
      <c s="36" t="s">
        <v>1327</v>
      </c>
      <c s="37">
        <v>1</v>
      </c>
      <c s="36">
        <v>0</v>
      </c>
      <c s="36">
        <f>ROUND(G1907*H1907,6)</f>
      </c>
      <c r="L1907" s="38">
        <v>0</v>
      </c>
      <c s="32">
        <f>ROUND(ROUND(L1907,2)*ROUND(G1907,3),2)</f>
      </c>
      <c s="36" t="s">
        <v>55</v>
      </c>
      <c>
        <f>(M1907*21)/100</f>
      </c>
      <c t="s">
        <v>28</v>
      </c>
    </row>
    <row r="1908" spans="1:5" ht="25.5">
      <c r="A1908" s="35" t="s">
        <v>56</v>
      </c>
      <c r="E1908" s="39" t="s">
        <v>2866</v>
      </c>
    </row>
    <row r="1909" spans="1:5" ht="12.75">
      <c r="A1909" s="35" t="s">
        <v>57</v>
      </c>
      <c r="E1909" s="40" t="s">
        <v>5</v>
      </c>
    </row>
    <row r="1910" spans="1:5" ht="12.75">
      <c r="A1910" t="s">
        <v>59</v>
      </c>
      <c r="E1910" s="39" t="s">
        <v>5</v>
      </c>
    </row>
    <row r="1911" spans="1:16" ht="25.5">
      <c r="A1911" t="s">
        <v>50</v>
      </c>
      <c s="34" t="s">
        <v>2867</v>
      </c>
      <c s="34" t="s">
        <v>2868</v>
      </c>
      <c s="35" t="s">
        <v>5</v>
      </c>
      <c s="6" t="s">
        <v>2869</v>
      </c>
      <c s="36" t="s">
        <v>1327</v>
      </c>
      <c s="37">
        <v>1</v>
      </c>
      <c s="36">
        <v>0</v>
      </c>
      <c s="36">
        <f>ROUND(G1911*H1911,6)</f>
      </c>
      <c r="L1911" s="38">
        <v>0</v>
      </c>
      <c s="32">
        <f>ROUND(ROUND(L1911,2)*ROUND(G1911,3),2)</f>
      </c>
      <c s="36" t="s">
        <v>55</v>
      </c>
      <c>
        <f>(M1911*21)/100</f>
      </c>
      <c t="s">
        <v>28</v>
      </c>
    </row>
    <row r="1912" spans="1:5" ht="25.5">
      <c r="A1912" s="35" t="s">
        <v>56</v>
      </c>
      <c r="E1912" s="39" t="s">
        <v>2869</v>
      </c>
    </row>
    <row r="1913" spans="1:5" ht="12.75">
      <c r="A1913" s="35" t="s">
        <v>57</v>
      </c>
      <c r="E1913" s="40" t="s">
        <v>5</v>
      </c>
    </row>
    <row r="1914" spans="1:5" ht="12.75">
      <c r="A1914" t="s">
        <v>59</v>
      </c>
      <c r="E1914" s="39" t="s">
        <v>5</v>
      </c>
    </row>
    <row r="1915" spans="1:16" ht="25.5">
      <c r="A1915" t="s">
        <v>50</v>
      </c>
      <c s="34" t="s">
        <v>2870</v>
      </c>
      <c s="34" t="s">
        <v>2871</v>
      </c>
      <c s="35" t="s">
        <v>5</v>
      </c>
      <c s="6" t="s">
        <v>2872</v>
      </c>
      <c s="36" t="s">
        <v>1327</v>
      </c>
      <c s="37">
        <v>1</v>
      </c>
      <c s="36">
        <v>0</v>
      </c>
      <c s="36">
        <f>ROUND(G1915*H1915,6)</f>
      </c>
      <c r="L1915" s="38">
        <v>0</v>
      </c>
      <c s="32">
        <f>ROUND(ROUND(L1915,2)*ROUND(G1915,3),2)</f>
      </c>
      <c s="36" t="s">
        <v>55</v>
      </c>
      <c>
        <f>(M1915*21)/100</f>
      </c>
      <c t="s">
        <v>28</v>
      </c>
    </row>
    <row r="1916" spans="1:5" ht="25.5">
      <c r="A1916" s="35" t="s">
        <v>56</v>
      </c>
      <c r="E1916" s="39" t="s">
        <v>2872</v>
      </c>
    </row>
    <row r="1917" spans="1:5" ht="12.75">
      <c r="A1917" s="35" t="s">
        <v>57</v>
      </c>
      <c r="E1917" s="40" t="s">
        <v>5</v>
      </c>
    </row>
    <row r="1918" spans="1:5" ht="12.75">
      <c r="A1918" t="s">
        <v>59</v>
      </c>
      <c r="E1918" s="39" t="s">
        <v>5</v>
      </c>
    </row>
    <row r="1919" spans="1:16" ht="25.5">
      <c r="A1919" t="s">
        <v>50</v>
      </c>
      <c s="34" t="s">
        <v>2873</v>
      </c>
      <c s="34" t="s">
        <v>2874</v>
      </c>
      <c s="35" t="s">
        <v>5</v>
      </c>
      <c s="6" t="s">
        <v>2875</v>
      </c>
      <c s="36" t="s">
        <v>1327</v>
      </c>
      <c s="37">
        <v>1</v>
      </c>
      <c s="36">
        <v>0</v>
      </c>
      <c s="36">
        <f>ROUND(G1919*H1919,6)</f>
      </c>
      <c r="L1919" s="38">
        <v>0</v>
      </c>
      <c s="32">
        <f>ROUND(ROUND(L1919,2)*ROUND(G1919,3),2)</f>
      </c>
      <c s="36" t="s">
        <v>55</v>
      </c>
      <c>
        <f>(M1919*21)/100</f>
      </c>
      <c t="s">
        <v>28</v>
      </c>
    </row>
    <row r="1920" spans="1:5" ht="25.5">
      <c r="A1920" s="35" t="s">
        <v>56</v>
      </c>
      <c r="E1920" s="39" t="s">
        <v>2875</v>
      </c>
    </row>
    <row r="1921" spans="1:5" ht="12.75">
      <c r="A1921" s="35" t="s">
        <v>57</v>
      </c>
      <c r="E1921" s="40" t="s">
        <v>5</v>
      </c>
    </row>
    <row r="1922" spans="1:5" ht="12.75">
      <c r="A1922" t="s">
        <v>59</v>
      </c>
      <c r="E1922" s="39" t="s">
        <v>5</v>
      </c>
    </row>
    <row r="1923" spans="1:16" ht="25.5">
      <c r="A1923" t="s">
        <v>50</v>
      </c>
      <c s="34" t="s">
        <v>2876</v>
      </c>
      <c s="34" t="s">
        <v>2877</v>
      </c>
      <c s="35" t="s">
        <v>5</v>
      </c>
      <c s="6" t="s">
        <v>2878</v>
      </c>
      <c s="36" t="s">
        <v>1327</v>
      </c>
      <c s="37">
        <v>1</v>
      </c>
      <c s="36">
        <v>0</v>
      </c>
      <c s="36">
        <f>ROUND(G1923*H1923,6)</f>
      </c>
      <c r="L1923" s="38">
        <v>0</v>
      </c>
      <c s="32">
        <f>ROUND(ROUND(L1923,2)*ROUND(G1923,3),2)</f>
      </c>
      <c s="36" t="s">
        <v>55</v>
      </c>
      <c>
        <f>(M1923*21)/100</f>
      </c>
      <c t="s">
        <v>28</v>
      </c>
    </row>
    <row r="1924" spans="1:5" ht="25.5">
      <c r="A1924" s="35" t="s">
        <v>56</v>
      </c>
      <c r="E1924" s="39" t="s">
        <v>2878</v>
      </c>
    </row>
    <row r="1925" spans="1:5" ht="12.75">
      <c r="A1925" s="35" t="s">
        <v>57</v>
      </c>
      <c r="E1925" s="40" t="s">
        <v>5</v>
      </c>
    </row>
    <row r="1926" spans="1:5" ht="12.75">
      <c r="A1926" t="s">
        <v>59</v>
      </c>
      <c r="E1926" s="39" t="s">
        <v>5</v>
      </c>
    </row>
    <row r="1927" spans="1:16" ht="25.5">
      <c r="A1927" t="s">
        <v>50</v>
      </c>
      <c s="34" t="s">
        <v>2879</v>
      </c>
      <c s="34" t="s">
        <v>2880</v>
      </c>
      <c s="35" t="s">
        <v>5</v>
      </c>
      <c s="6" t="s">
        <v>2881</v>
      </c>
      <c s="36" t="s">
        <v>1327</v>
      </c>
      <c s="37">
        <v>1</v>
      </c>
      <c s="36">
        <v>0</v>
      </c>
      <c s="36">
        <f>ROUND(G1927*H1927,6)</f>
      </c>
      <c r="L1927" s="38">
        <v>0</v>
      </c>
      <c s="32">
        <f>ROUND(ROUND(L1927,2)*ROUND(G1927,3),2)</f>
      </c>
      <c s="36" t="s">
        <v>55</v>
      </c>
      <c>
        <f>(M1927*21)/100</f>
      </c>
      <c t="s">
        <v>28</v>
      </c>
    </row>
    <row r="1928" spans="1:5" ht="25.5">
      <c r="A1928" s="35" t="s">
        <v>56</v>
      </c>
      <c r="E1928" s="39" t="s">
        <v>2881</v>
      </c>
    </row>
    <row r="1929" spans="1:5" ht="12.75">
      <c r="A1929" s="35" t="s">
        <v>57</v>
      </c>
      <c r="E1929" s="40" t="s">
        <v>5</v>
      </c>
    </row>
    <row r="1930" spans="1:5" ht="12.75">
      <c r="A1930" t="s">
        <v>59</v>
      </c>
      <c r="E1930" s="39" t="s">
        <v>5</v>
      </c>
    </row>
    <row r="1931" spans="1:16" ht="25.5">
      <c r="A1931" t="s">
        <v>50</v>
      </c>
      <c s="34" t="s">
        <v>2882</v>
      </c>
      <c s="34" t="s">
        <v>2883</v>
      </c>
      <c s="35" t="s">
        <v>5</v>
      </c>
      <c s="6" t="s">
        <v>2884</v>
      </c>
      <c s="36" t="s">
        <v>1327</v>
      </c>
      <c s="37">
        <v>1</v>
      </c>
      <c s="36">
        <v>0</v>
      </c>
      <c s="36">
        <f>ROUND(G1931*H1931,6)</f>
      </c>
      <c r="L1931" s="38">
        <v>0</v>
      </c>
      <c s="32">
        <f>ROUND(ROUND(L1931,2)*ROUND(G1931,3),2)</f>
      </c>
      <c s="36" t="s">
        <v>55</v>
      </c>
      <c>
        <f>(M1931*21)/100</f>
      </c>
      <c t="s">
        <v>28</v>
      </c>
    </row>
    <row r="1932" spans="1:5" ht="25.5">
      <c r="A1932" s="35" t="s">
        <v>56</v>
      </c>
      <c r="E1932" s="39" t="s">
        <v>2884</v>
      </c>
    </row>
    <row r="1933" spans="1:5" ht="12.75">
      <c r="A1933" s="35" t="s">
        <v>57</v>
      </c>
      <c r="E1933" s="40" t="s">
        <v>5</v>
      </c>
    </row>
    <row r="1934" spans="1:5" ht="12.75">
      <c r="A1934" t="s">
        <v>59</v>
      </c>
      <c r="E1934" s="39" t="s">
        <v>5</v>
      </c>
    </row>
    <row r="1935" spans="1:16" ht="25.5">
      <c r="A1935" t="s">
        <v>50</v>
      </c>
      <c s="34" t="s">
        <v>2885</v>
      </c>
      <c s="34" t="s">
        <v>2886</v>
      </c>
      <c s="35" t="s">
        <v>5</v>
      </c>
      <c s="6" t="s">
        <v>2887</v>
      </c>
      <c s="36" t="s">
        <v>1327</v>
      </c>
      <c s="37">
        <v>1</v>
      </c>
      <c s="36">
        <v>0</v>
      </c>
      <c s="36">
        <f>ROUND(G1935*H1935,6)</f>
      </c>
      <c r="L1935" s="38">
        <v>0</v>
      </c>
      <c s="32">
        <f>ROUND(ROUND(L1935,2)*ROUND(G1935,3),2)</f>
      </c>
      <c s="36" t="s">
        <v>55</v>
      </c>
      <c>
        <f>(M1935*21)/100</f>
      </c>
      <c t="s">
        <v>28</v>
      </c>
    </row>
    <row r="1936" spans="1:5" ht="25.5">
      <c r="A1936" s="35" t="s">
        <v>56</v>
      </c>
      <c r="E1936" s="39" t="s">
        <v>2887</v>
      </c>
    </row>
    <row r="1937" spans="1:5" ht="12.75">
      <c r="A1937" s="35" t="s">
        <v>57</v>
      </c>
      <c r="E1937" s="40" t="s">
        <v>5</v>
      </c>
    </row>
    <row r="1938" spans="1:5" ht="12.75">
      <c r="A1938" t="s">
        <v>59</v>
      </c>
      <c r="E1938" s="39" t="s">
        <v>5</v>
      </c>
    </row>
    <row r="1939" spans="1:16" ht="25.5">
      <c r="A1939" t="s">
        <v>50</v>
      </c>
      <c s="34" t="s">
        <v>2888</v>
      </c>
      <c s="34" t="s">
        <v>2889</v>
      </c>
      <c s="35" t="s">
        <v>5</v>
      </c>
      <c s="6" t="s">
        <v>2890</v>
      </c>
      <c s="36" t="s">
        <v>1327</v>
      </c>
      <c s="37">
        <v>1</v>
      </c>
      <c s="36">
        <v>0</v>
      </c>
      <c s="36">
        <f>ROUND(G1939*H1939,6)</f>
      </c>
      <c r="L1939" s="38">
        <v>0</v>
      </c>
      <c s="32">
        <f>ROUND(ROUND(L1939,2)*ROUND(G1939,3),2)</f>
      </c>
      <c s="36" t="s">
        <v>55</v>
      </c>
      <c>
        <f>(M1939*21)/100</f>
      </c>
      <c t="s">
        <v>28</v>
      </c>
    </row>
    <row r="1940" spans="1:5" ht="25.5">
      <c r="A1940" s="35" t="s">
        <v>56</v>
      </c>
      <c r="E1940" s="39" t="s">
        <v>2890</v>
      </c>
    </row>
    <row r="1941" spans="1:5" ht="12.75">
      <c r="A1941" s="35" t="s">
        <v>57</v>
      </c>
      <c r="E1941" s="40" t="s">
        <v>5</v>
      </c>
    </row>
    <row r="1942" spans="1:5" ht="12.75">
      <c r="A1942" t="s">
        <v>59</v>
      </c>
      <c r="E1942" s="39" t="s">
        <v>5</v>
      </c>
    </row>
    <row r="1943" spans="1:16" ht="25.5">
      <c r="A1943" t="s">
        <v>50</v>
      </c>
      <c s="34" t="s">
        <v>2891</v>
      </c>
      <c s="34" t="s">
        <v>2892</v>
      </c>
      <c s="35" t="s">
        <v>5</v>
      </c>
      <c s="6" t="s">
        <v>2893</v>
      </c>
      <c s="36" t="s">
        <v>1327</v>
      </c>
      <c s="37">
        <v>1</v>
      </c>
      <c s="36">
        <v>0</v>
      </c>
      <c s="36">
        <f>ROUND(G1943*H1943,6)</f>
      </c>
      <c r="L1943" s="38">
        <v>0</v>
      </c>
      <c s="32">
        <f>ROUND(ROUND(L1943,2)*ROUND(G1943,3),2)</f>
      </c>
      <c s="36" t="s">
        <v>55</v>
      </c>
      <c>
        <f>(M1943*21)/100</f>
      </c>
      <c t="s">
        <v>28</v>
      </c>
    </row>
    <row r="1944" spans="1:5" ht="25.5">
      <c r="A1944" s="35" t="s">
        <v>56</v>
      </c>
      <c r="E1944" s="39" t="s">
        <v>2893</v>
      </c>
    </row>
    <row r="1945" spans="1:5" ht="12.75">
      <c r="A1945" s="35" t="s">
        <v>57</v>
      </c>
      <c r="E1945" s="40" t="s">
        <v>5</v>
      </c>
    </row>
    <row r="1946" spans="1:5" ht="12.75">
      <c r="A1946" t="s">
        <v>59</v>
      </c>
      <c r="E1946" s="39" t="s">
        <v>5</v>
      </c>
    </row>
    <row r="1947" spans="1:16" ht="12.75">
      <c r="A1947" t="s">
        <v>50</v>
      </c>
      <c s="34" t="s">
        <v>2894</v>
      </c>
      <c s="34" t="s">
        <v>2895</v>
      </c>
      <c s="35" t="s">
        <v>5</v>
      </c>
      <c s="6" t="s">
        <v>2896</v>
      </c>
      <c s="36" t="s">
        <v>1327</v>
      </c>
      <c s="37">
        <v>4</v>
      </c>
      <c s="36">
        <v>0</v>
      </c>
      <c s="36">
        <f>ROUND(G1947*H1947,6)</f>
      </c>
      <c r="L1947" s="38">
        <v>0</v>
      </c>
      <c s="32">
        <f>ROUND(ROUND(L1947,2)*ROUND(G1947,3),2)</f>
      </c>
      <c s="36" t="s">
        <v>55</v>
      </c>
      <c>
        <f>(M1947*21)/100</f>
      </c>
      <c t="s">
        <v>28</v>
      </c>
    </row>
    <row r="1948" spans="1:5" ht="12.75">
      <c r="A1948" s="35" t="s">
        <v>56</v>
      </c>
      <c r="E1948" s="39" t="s">
        <v>2896</v>
      </c>
    </row>
    <row r="1949" spans="1:5" ht="12.75">
      <c r="A1949" s="35" t="s">
        <v>57</v>
      </c>
      <c r="E1949" s="40" t="s">
        <v>5</v>
      </c>
    </row>
    <row r="1950" spans="1:5" ht="12.75">
      <c r="A1950" t="s">
        <v>59</v>
      </c>
      <c r="E1950" s="39" t="s">
        <v>5</v>
      </c>
    </row>
    <row r="1951" spans="1:16" ht="25.5">
      <c r="A1951" t="s">
        <v>50</v>
      </c>
      <c s="34" t="s">
        <v>2897</v>
      </c>
      <c s="34" t="s">
        <v>2898</v>
      </c>
      <c s="35" t="s">
        <v>5</v>
      </c>
      <c s="6" t="s">
        <v>2899</v>
      </c>
      <c s="36" t="s">
        <v>1327</v>
      </c>
      <c s="37">
        <v>4</v>
      </c>
      <c s="36">
        <v>0</v>
      </c>
      <c s="36">
        <f>ROUND(G1951*H1951,6)</f>
      </c>
      <c r="L1951" s="38">
        <v>0</v>
      </c>
      <c s="32">
        <f>ROUND(ROUND(L1951,2)*ROUND(G1951,3),2)</f>
      </c>
      <c s="36" t="s">
        <v>55</v>
      </c>
      <c>
        <f>(M1951*21)/100</f>
      </c>
      <c t="s">
        <v>28</v>
      </c>
    </row>
    <row r="1952" spans="1:5" ht="25.5">
      <c r="A1952" s="35" t="s">
        <v>56</v>
      </c>
      <c r="E1952" s="39" t="s">
        <v>2899</v>
      </c>
    </row>
    <row r="1953" spans="1:5" ht="12.75">
      <c r="A1953" s="35" t="s">
        <v>57</v>
      </c>
      <c r="E1953" s="40" t="s">
        <v>5</v>
      </c>
    </row>
    <row r="1954" spans="1:5" ht="12.75">
      <c r="A1954" t="s">
        <v>59</v>
      </c>
      <c r="E1954" s="39" t="s">
        <v>5</v>
      </c>
    </row>
    <row r="1955" spans="1:16" ht="25.5">
      <c r="A1955" t="s">
        <v>50</v>
      </c>
      <c s="34" t="s">
        <v>2900</v>
      </c>
      <c s="34" t="s">
        <v>2901</v>
      </c>
      <c s="35" t="s">
        <v>5</v>
      </c>
      <c s="6" t="s">
        <v>2902</v>
      </c>
      <c s="36" t="s">
        <v>267</v>
      </c>
      <c s="37">
        <v>65</v>
      </c>
      <c s="36">
        <v>0</v>
      </c>
      <c s="36">
        <f>ROUND(G1955*H1955,6)</f>
      </c>
      <c r="L1955" s="38">
        <v>0</v>
      </c>
      <c s="32">
        <f>ROUND(ROUND(L1955,2)*ROUND(G1955,3),2)</f>
      </c>
      <c s="36" t="s">
        <v>55</v>
      </c>
      <c>
        <f>(M1955*21)/100</f>
      </c>
      <c t="s">
        <v>28</v>
      </c>
    </row>
    <row r="1956" spans="1:5" ht="25.5">
      <c r="A1956" s="35" t="s">
        <v>56</v>
      </c>
      <c r="E1956" s="39" t="s">
        <v>2902</v>
      </c>
    </row>
    <row r="1957" spans="1:5" ht="12.75">
      <c r="A1957" s="35" t="s">
        <v>57</v>
      </c>
      <c r="E1957" s="40" t="s">
        <v>5</v>
      </c>
    </row>
    <row r="1958" spans="1:5" ht="12.75">
      <c r="A1958" t="s">
        <v>59</v>
      </c>
      <c r="E1958" s="39" t="s">
        <v>5</v>
      </c>
    </row>
    <row r="1959" spans="1:16" ht="25.5">
      <c r="A1959" t="s">
        <v>50</v>
      </c>
      <c s="34" t="s">
        <v>2903</v>
      </c>
      <c s="34" t="s">
        <v>2904</v>
      </c>
      <c s="35" t="s">
        <v>5</v>
      </c>
      <c s="6" t="s">
        <v>2905</v>
      </c>
      <c s="36" t="s">
        <v>267</v>
      </c>
      <c s="37">
        <v>65</v>
      </c>
      <c s="36">
        <v>0</v>
      </c>
      <c s="36">
        <f>ROUND(G1959*H1959,6)</f>
      </c>
      <c r="L1959" s="38">
        <v>0</v>
      </c>
      <c s="32">
        <f>ROUND(ROUND(L1959,2)*ROUND(G1959,3),2)</f>
      </c>
      <c s="36" t="s">
        <v>55</v>
      </c>
      <c>
        <f>(M1959*21)/100</f>
      </c>
      <c t="s">
        <v>28</v>
      </c>
    </row>
    <row r="1960" spans="1:5" ht="25.5">
      <c r="A1960" s="35" t="s">
        <v>56</v>
      </c>
      <c r="E1960" s="39" t="s">
        <v>2905</v>
      </c>
    </row>
    <row r="1961" spans="1:5" ht="12.75">
      <c r="A1961" s="35" t="s">
        <v>57</v>
      </c>
      <c r="E1961" s="40" t="s">
        <v>5</v>
      </c>
    </row>
    <row r="1962" spans="1:5" ht="12.75">
      <c r="A1962" t="s">
        <v>59</v>
      </c>
      <c r="E1962" s="39" t="s">
        <v>5</v>
      </c>
    </row>
    <row r="1963" spans="1:16" ht="25.5">
      <c r="A1963" t="s">
        <v>50</v>
      </c>
      <c s="34" t="s">
        <v>2906</v>
      </c>
      <c s="34" t="s">
        <v>2907</v>
      </c>
      <c s="35" t="s">
        <v>5</v>
      </c>
      <c s="6" t="s">
        <v>2908</v>
      </c>
      <c s="36" t="s">
        <v>1327</v>
      </c>
      <c s="37">
        <v>4</v>
      </c>
      <c s="36">
        <v>0</v>
      </c>
      <c s="36">
        <f>ROUND(G1963*H1963,6)</f>
      </c>
      <c r="L1963" s="38">
        <v>0</v>
      </c>
      <c s="32">
        <f>ROUND(ROUND(L1963,2)*ROUND(G1963,3),2)</f>
      </c>
      <c s="36" t="s">
        <v>55</v>
      </c>
      <c>
        <f>(M1963*21)/100</f>
      </c>
      <c t="s">
        <v>28</v>
      </c>
    </row>
    <row r="1964" spans="1:5" ht="25.5">
      <c r="A1964" s="35" t="s">
        <v>56</v>
      </c>
      <c r="E1964" s="39" t="s">
        <v>2908</v>
      </c>
    </row>
    <row r="1965" spans="1:5" ht="12.75">
      <c r="A1965" s="35" t="s">
        <v>57</v>
      </c>
      <c r="E1965" s="40" t="s">
        <v>5</v>
      </c>
    </row>
    <row r="1966" spans="1:5" ht="12.75">
      <c r="A1966" t="s">
        <v>59</v>
      </c>
      <c r="E1966" s="39" t="s">
        <v>5</v>
      </c>
    </row>
    <row r="1967" spans="1:16" ht="25.5">
      <c r="A1967" t="s">
        <v>50</v>
      </c>
      <c s="34" t="s">
        <v>2909</v>
      </c>
      <c s="34" t="s">
        <v>2910</v>
      </c>
      <c s="35" t="s">
        <v>5</v>
      </c>
      <c s="6" t="s">
        <v>2911</v>
      </c>
      <c s="36" t="s">
        <v>1327</v>
      </c>
      <c s="37">
        <v>4</v>
      </c>
      <c s="36">
        <v>0</v>
      </c>
      <c s="36">
        <f>ROUND(G1967*H1967,6)</f>
      </c>
      <c r="L1967" s="38">
        <v>0</v>
      </c>
      <c s="32">
        <f>ROUND(ROUND(L1967,2)*ROUND(G1967,3),2)</f>
      </c>
      <c s="36" t="s">
        <v>55</v>
      </c>
      <c>
        <f>(M1967*21)/100</f>
      </c>
      <c t="s">
        <v>28</v>
      </c>
    </row>
    <row r="1968" spans="1:5" ht="25.5">
      <c r="A1968" s="35" t="s">
        <v>56</v>
      </c>
      <c r="E1968" s="39" t="s">
        <v>2911</v>
      </c>
    </row>
    <row r="1969" spans="1:5" ht="12.75">
      <c r="A1969" s="35" t="s">
        <v>57</v>
      </c>
      <c r="E1969" s="40" t="s">
        <v>5</v>
      </c>
    </row>
    <row r="1970" spans="1:5" ht="12.75">
      <c r="A1970" t="s">
        <v>59</v>
      </c>
      <c r="E1970" s="39" t="s">
        <v>5</v>
      </c>
    </row>
    <row r="1971" spans="1:16" ht="25.5">
      <c r="A1971" t="s">
        <v>50</v>
      </c>
      <c s="34" t="s">
        <v>1710</v>
      </c>
      <c s="34" t="s">
        <v>2912</v>
      </c>
      <c s="35" t="s">
        <v>5</v>
      </c>
      <c s="6" t="s">
        <v>2913</v>
      </c>
      <c s="36" t="s">
        <v>1327</v>
      </c>
      <c s="37">
        <v>4</v>
      </c>
      <c s="36">
        <v>0</v>
      </c>
      <c s="36">
        <f>ROUND(G1971*H1971,6)</f>
      </c>
      <c r="L1971" s="38">
        <v>0</v>
      </c>
      <c s="32">
        <f>ROUND(ROUND(L1971,2)*ROUND(G1971,3),2)</f>
      </c>
      <c s="36" t="s">
        <v>55</v>
      </c>
      <c>
        <f>(M1971*21)/100</f>
      </c>
      <c t="s">
        <v>28</v>
      </c>
    </row>
    <row r="1972" spans="1:5" ht="25.5">
      <c r="A1972" s="35" t="s">
        <v>56</v>
      </c>
      <c r="E1972" s="39" t="s">
        <v>2913</v>
      </c>
    </row>
    <row r="1973" spans="1:5" ht="12.75">
      <c r="A1973" s="35" t="s">
        <v>57</v>
      </c>
      <c r="E1973" s="40" t="s">
        <v>5</v>
      </c>
    </row>
    <row r="1974" spans="1:5" ht="12.75">
      <c r="A1974" t="s">
        <v>59</v>
      </c>
      <c r="E1974" s="39" t="s">
        <v>5</v>
      </c>
    </row>
    <row r="1975" spans="1:16" ht="25.5">
      <c r="A1975" t="s">
        <v>50</v>
      </c>
      <c s="34" t="s">
        <v>2914</v>
      </c>
      <c s="34" t="s">
        <v>2915</v>
      </c>
      <c s="35" t="s">
        <v>5</v>
      </c>
      <c s="6" t="s">
        <v>2916</v>
      </c>
      <c s="36" t="s">
        <v>1327</v>
      </c>
      <c s="37">
        <v>4</v>
      </c>
      <c s="36">
        <v>0</v>
      </c>
      <c s="36">
        <f>ROUND(G1975*H1975,6)</f>
      </c>
      <c r="L1975" s="38">
        <v>0</v>
      </c>
      <c s="32">
        <f>ROUND(ROUND(L1975,2)*ROUND(G1975,3),2)</f>
      </c>
      <c s="36" t="s">
        <v>55</v>
      </c>
      <c>
        <f>(M1975*21)/100</f>
      </c>
      <c t="s">
        <v>28</v>
      </c>
    </row>
    <row r="1976" spans="1:5" ht="25.5">
      <c r="A1976" s="35" t="s">
        <v>56</v>
      </c>
      <c r="E1976" s="39" t="s">
        <v>2916</v>
      </c>
    </row>
    <row r="1977" spans="1:5" ht="12.75">
      <c r="A1977" s="35" t="s">
        <v>57</v>
      </c>
      <c r="E1977" s="40" t="s">
        <v>5</v>
      </c>
    </row>
    <row r="1978" spans="1:5" ht="12.75">
      <c r="A1978" t="s">
        <v>59</v>
      </c>
      <c r="E1978" s="39" t="s">
        <v>5</v>
      </c>
    </row>
    <row r="1979" spans="1:16" ht="12.75">
      <c r="A1979" t="s">
        <v>50</v>
      </c>
      <c s="34" t="s">
        <v>1774</v>
      </c>
      <c s="34" t="s">
        <v>2917</v>
      </c>
      <c s="35" t="s">
        <v>5</v>
      </c>
      <c s="6" t="s">
        <v>2918</v>
      </c>
      <c s="36" t="s">
        <v>1772</v>
      </c>
      <c s="37">
        <v>20209.679</v>
      </c>
      <c s="36">
        <v>0</v>
      </c>
      <c s="36">
        <f>ROUND(G1979*H1979,6)</f>
      </c>
      <c r="L1979" s="38">
        <v>0</v>
      </c>
      <c s="32">
        <f>ROUND(ROUND(L1979,2)*ROUND(G1979,3),2)</f>
      </c>
      <c s="36" t="s">
        <v>1471</v>
      </c>
      <c>
        <f>(M1979*21)/100</f>
      </c>
      <c t="s">
        <v>28</v>
      </c>
    </row>
    <row r="1980" spans="1:5" ht="12.75">
      <c r="A1980" s="35" t="s">
        <v>56</v>
      </c>
      <c r="E1980" s="39" t="s">
        <v>2918</v>
      </c>
    </row>
    <row r="1981" spans="1:5" ht="12.75">
      <c r="A1981" s="35" t="s">
        <v>57</v>
      </c>
      <c r="E1981" s="40" t="s">
        <v>5</v>
      </c>
    </row>
    <row r="1982" spans="1:5" ht="63.75">
      <c r="A1982" t="s">
        <v>59</v>
      </c>
      <c r="E1982" s="39" t="s">
        <v>1827</v>
      </c>
    </row>
    <row r="1983" spans="1:16" ht="12.75">
      <c r="A1983" t="s">
        <v>50</v>
      </c>
      <c s="34" t="s">
        <v>2919</v>
      </c>
      <c s="34" t="s">
        <v>2920</v>
      </c>
      <c s="35" t="s">
        <v>5</v>
      </c>
      <c s="6" t="s">
        <v>2921</v>
      </c>
      <c s="36" t="s">
        <v>1327</v>
      </c>
      <c s="37">
        <v>110</v>
      </c>
      <c s="36">
        <v>0</v>
      </c>
      <c s="36">
        <f>ROUND(G1983*H1983,6)</f>
      </c>
      <c r="L1983" s="38">
        <v>0</v>
      </c>
      <c s="32">
        <f>ROUND(ROUND(L1983,2)*ROUND(G1983,3),2)</f>
      </c>
      <c s="36" t="s">
        <v>2117</v>
      </c>
      <c>
        <f>(M1983*21)/100</f>
      </c>
      <c t="s">
        <v>28</v>
      </c>
    </row>
    <row r="1984" spans="1:5" ht="12.75">
      <c r="A1984" s="35" t="s">
        <v>56</v>
      </c>
      <c r="E1984" s="39" t="s">
        <v>2921</v>
      </c>
    </row>
    <row r="1985" spans="1:5" ht="12.75">
      <c r="A1985" s="35" t="s">
        <v>57</v>
      </c>
      <c r="E1985" s="40" t="s">
        <v>5</v>
      </c>
    </row>
    <row r="1986" spans="1:5" ht="12.75">
      <c r="A1986" t="s">
        <v>59</v>
      </c>
      <c r="E1986" s="39" t="s">
        <v>5</v>
      </c>
    </row>
    <row r="1987" spans="1:13" ht="12.75">
      <c r="A1987" t="s">
        <v>47</v>
      </c>
      <c r="C1987" s="31" t="s">
        <v>2922</v>
      </c>
      <c r="E1987" s="33" t="s">
        <v>2923</v>
      </c>
      <c r="J1987" s="32">
        <f>0</f>
      </c>
      <c s="32">
        <f>0</f>
      </c>
      <c s="32">
        <f>0+L1988+L1992+L1996+L2000+L2004+L2008+L2012+L2016+L2020</f>
      </c>
      <c s="32">
        <f>0+M1988+M1992+M1996+M2000+M2004+M2008+M2012+M2016+M2020</f>
      </c>
    </row>
    <row r="1988" spans="1:16" ht="12.75">
      <c r="A1988" t="s">
        <v>50</v>
      </c>
      <c s="34" t="s">
        <v>2924</v>
      </c>
      <c s="34" t="s">
        <v>2925</v>
      </c>
      <c s="35" t="s">
        <v>5</v>
      </c>
      <c s="6" t="s">
        <v>2926</v>
      </c>
      <c s="36" t="s">
        <v>1293</v>
      </c>
      <c s="37">
        <v>303.545</v>
      </c>
      <c s="36">
        <v>0</v>
      </c>
      <c s="36">
        <f>ROUND(G1988*H1988,6)</f>
      </c>
      <c r="L1988" s="38">
        <v>0</v>
      </c>
      <c s="32">
        <f>ROUND(ROUND(L1988,2)*ROUND(G1988,3),2)</f>
      </c>
      <c s="36" t="s">
        <v>55</v>
      </c>
      <c>
        <f>(M1988*21)/100</f>
      </c>
      <c t="s">
        <v>28</v>
      </c>
    </row>
    <row r="1989" spans="1:5" ht="12.75">
      <c r="A1989" s="35" t="s">
        <v>56</v>
      </c>
      <c r="E1989" s="39" t="s">
        <v>2926</v>
      </c>
    </row>
    <row r="1990" spans="1:5" ht="12.75">
      <c r="A1990" s="35" t="s">
        <v>57</v>
      </c>
      <c r="E1990" s="40" t="s">
        <v>5</v>
      </c>
    </row>
    <row r="1991" spans="1:5" ht="12.75">
      <c r="A1991" t="s">
        <v>59</v>
      </c>
      <c r="E1991" s="39" t="s">
        <v>5</v>
      </c>
    </row>
    <row r="1992" spans="1:16" ht="25.5">
      <c r="A1992" t="s">
        <v>50</v>
      </c>
      <c s="34" t="s">
        <v>2927</v>
      </c>
      <c s="34" t="s">
        <v>2928</v>
      </c>
      <c s="35" t="s">
        <v>5</v>
      </c>
      <c s="6" t="s">
        <v>2929</v>
      </c>
      <c s="36" t="s">
        <v>1293</v>
      </c>
      <c s="37">
        <v>275.95</v>
      </c>
      <c s="36">
        <v>0</v>
      </c>
      <c s="36">
        <f>ROUND(G1992*H1992,6)</f>
      </c>
      <c r="L1992" s="38">
        <v>0</v>
      </c>
      <c s="32">
        <f>ROUND(ROUND(L1992,2)*ROUND(G1992,3),2)</f>
      </c>
      <c s="36" t="s">
        <v>1471</v>
      </c>
      <c>
        <f>(M1992*21)/100</f>
      </c>
      <c t="s">
        <v>28</v>
      </c>
    </row>
    <row r="1993" spans="1:5" ht="25.5">
      <c r="A1993" s="35" t="s">
        <v>56</v>
      </c>
      <c r="E1993" s="39" t="s">
        <v>2929</v>
      </c>
    </row>
    <row r="1994" spans="1:5" ht="12.75">
      <c r="A1994" s="35" t="s">
        <v>57</v>
      </c>
      <c r="E1994" s="40" t="s">
        <v>5</v>
      </c>
    </row>
    <row r="1995" spans="1:5" ht="12.75">
      <c r="A1995" t="s">
        <v>59</v>
      </c>
      <c r="E1995" s="39" t="s">
        <v>5</v>
      </c>
    </row>
    <row r="1996" spans="1:16" ht="12.75">
      <c r="A1996" t="s">
        <v>50</v>
      </c>
      <c s="34" t="s">
        <v>2930</v>
      </c>
      <c s="34" t="s">
        <v>2931</v>
      </c>
      <c s="35" t="s">
        <v>5</v>
      </c>
      <c s="6" t="s">
        <v>2932</v>
      </c>
      <c s="36" t="s">
        <v>1293</v>
      </c>
      <c s="37">
        <v>275.95</v>
      </c>
      <c s="36">
        <v>0</v>
      </c>
      <c s="36">
        <f>ROUND(G1996*H1996,6)</f>
      </c>
      <c r="L1996" s="38">
        <v>0</v>
      </c>
      <c s="32">
        <f>ROUND(ROUND(L1996,2)*ROUND(G1996,3),2)</f>
      </c>
      <c s="36" t="s">
        <v>1471</v>
      </c>
      <c>
        <f>(M1996*21)/100</f>
      </c>
      <c t="s">
        <v>28</v>
      </c>
    </row>
    <row r="1997" spans="1:5" ht="12.75">
      <c r="A1997" s="35" t="s">
        <v>56</v>
      </c>
      <c r="E1997" s="39" t="s">
        <v>2932</v>
      </c>
    </row>
    <row r="1998" spans="1:5" ht="12.75">
      <c r="A1998" s="35" t="s">
        <v>57</v>
      </c>
      <c r="E1998" s="40" t="s">
        <v>5</v>
      </c>
    </row>
    <row r="1999" spans="1:5" ht="12.75">
      <c r="A1999" t="s">
        <v>59</v>
      </c>
      <c r="E1999" s="39" t="s">
        <v>5</v>
      </c>
    </row>
    <row r="2000" spans="1:16" ht="12.75">
      <c r="A2000" t="s">
        <v>50</v>
      </c>
      <c s="34" t="s">
        <v>2933</v>
      </c>
      <c s="34" t="s">
        <v>2934</v>
      </c>
      <c s="35" t="s">
        <v>5</v>
      </c>
      <c s="6" t="s">
        <v>2935</v>
      </c>
      <c s="36" t="s">
        <v>267</v>
      </c>
      <c s="37">
        <v>238.194</v>
      </c>
      <c s="36">
        <v>0</v>
      </c>
      <c s="36">
        <f>ROUND(G2000*H2000,6)</f>
      </c>
      <c r="L2000" s="38">
        <v>0</v>
      </c>
      <c s="32">
        <f>ROUND(ROUND(L2000,2)*ROUND(G2000,3),2)</f>
      </c>
      <c s="36" t="s">
        <v>55</v>
      </c>
      <c>
        <f>(M2000*21)/100</f>
      </c>
      <c t="s">
        <v>28</v>
      </c>
    </row>
    <row r="2001" spans="1:5" ht="12.75">
      <c r="A2001" s="35" t="s">
        <v>56</v>
      </c>
      <c r="E2001" s="39" t="s">
        <v>2935</v>
      </c>
    </row>
    <row r="2002" spans="1:5" ht="12.75">
      <c r="A2002" s="35" t="s">
        <v>57</v>
      </c>
      <c r="E2002" s="40" t="s">
        <v>5</v>
      </c>
    </row>
    <row r="2003" spans="1:5" ht="12.75">
      <c r="A2003" t="s">
        <v>59</v>
      </c>
      <c r="E2003" s="39" t="s">
        <v>5</v>
      </c>
    </row>
    <row r="2004" spans="1:16" ht="25.5">
      <c r="A2004" t="s">
        <v>50</v>
      </c>
      <c s="34" t="s">
        <v>2936</v>
      </c>
      <c s="34" t="s">
        <v>2937</v>
      </c>
      <c s="35" t="s">
        <v>5</v>
      </c>
      <c s="6" t="s">
        <v>2938</v>
      </c>
      <c s="36" t="s">
        <v>267</v>
      </c>
      <c s="37">
        <v>216.54</v>
      </c>
      <c s="36">
        <v>0</v>
      </c>
      <c s="36">
        <f>ROUND(G2004*H2004,6)</f>
      </c>
      <c r="L2004" s="38">
        <v>0</v>
      </c>
      <c s="32">
        <f>ROUND(ROUND(L2004,2)*ROUND(G2004,3),2)</f>
      </c>
      <c s="36" t="s">
        <v>1471</v>
      </c>
      <c>
        <f>(M2004*21)/100</f>
      </c>
      <c t="s">
        <v>28</v>
      </c>
    </row>
    <row r="2005" spans="1:5" ht="25.5">
      <c r="A2005" s="35" t="s">
        <v>56</v>
      </c>
      <c r="E2005" s="39" t="s">
        <v>2938</v>
      </c>
    </row>
    <row r="2006" spans="1:5" ht="12.75">
      <c r="A2006" s="35" t="s">
        <v>57</v>
      </c>
      <c r="E2006" s="40" t="s">
        <v>5</v>
      </c>
    </row>
    <row r="2007" spans="1:5" ht="12.75">
      <c r="A2007" t="s">
        <v>59</v>
      </c>
      <c r="E2007" s="39" t="s">
        <v>5</v>
      </c>
    </row>
    <row r="2008" spans="1:16" ht="25.5">
      <c r="A2008" t="s">
        <v>50</v>
      </c>
      <c s="34" t="s">
        <v>2939</v>
      </c>
      <c s="34" t="s">
        <v>2940</v>
      </c>
      <c s="35" t="s">
        <v>5</v>
      </c>
      <c s="6" t="s">
        <v>2941</v>
      </c>
      <c s="36" t="s">
        <v>1293</v>
      </c>
      <c s="37">
        <v>275.95</v>
      </c>
      <c s="36">
        <v>0</v>
      </c>
      <c s="36">
        <f>ROUND(G2008*H2008,6)</f>
      </c>
      <c r="L2008" s="38">
        <v>0</v>
      </c>
      <c s="32">
        <f>ROUND(ROUND(L2008,2)*ROUND(G2008,3),2)</f>
      </c>
      <c s="36" t="s">
        <v>1471</v>
      </c>
      <c>
        <f>(M2008*21)/100</f>
      </c>
      <c t="s">
        <v>28</v>
      </c>
    </row>
    <row r="2009" spans="1:5" ht="25.5">
      <c r="A2009" s="35" t="s">
        <v>56</v>
      </c>
      <c r="E2009" s="39" t="s">
        <v>2941</v>
      </c>
    </row>
    <row r="2010" spans="1:5" ht="12.75">
      <c r="A2010" s="35" t="s">
        <v>57</v>
      </c>
      <c r="E2010" s="40" t="s">
        <v>5</v>
      </c>
    </row>
    <row r="2011" spans="1:5" ht="12.75">
      <c r="A2011" t="s">
        <v>59</v>
      </c>
      <c r="E2011" s="39" t="s">
        <v>5</v>
      </c>
    </row>
    <row r="2012" spans="1:16" ht="25.5">
      <c r="A2012" t="s">
        <v>50</v>
      </c>
      <c s="34" t="s">
        <v>2942</v>
      </c>
      <c s="34" t="s">
        <v>2943</v>
      </c>
      <c s="35" t="s">
        <v>5</v>
      </c>
      <c s="6" t="s">
        <v>2944</v>
      </c>
      <c s="36" t="s">
        <v>267</v>
      </c>
      <c s="37">
        <v>43.9</v>
      </c>
      <c s="36">
        <v>0</v>
      </c>
      <c s="36">
        <f>ROUND(G2012*H2012,6)</f>
      </c>
      <c r="L2012" s="38">
        <v>0</v>
      </c>
      <c s="32">
        <f>ROUND(ROUND(L2012,2)*ROUND(G2012,3),2)</f>
      </c>
      <c s="36" t="s">
        <v>1471</v>
      </c>
      <c>
        <f>(M2012*21)/100</f>
      </c>
      <c t="s">
        <v>28</v>
      </c>
    </row>
    <row r="2013" spans="1:5" ht="51">
      <c r="A2013" s="35" t="s">
        <v>56</v>
      </c>
      <c r="E2013" s="39" t="s">
        <v>2945</v>
      </c>
    </row>
    <row r="2014" spans="1:5" ht="12.75">
      <c r="A2014" s="35" t="s">
        <v>57</v>
      </c>
      <c r="E2014" s="40" t="s">
        <v>5</v>
      </c>
    </row>
    <row r="2015" spans="1:5" ht="12.75">
      <c r="A2015" t="s">
        <v>59</v>
      </c>
      <c r="E2015" s="39" t="s">
        <v>5</v>
      </c>
    </row>
    <row r="2016" spans="1:16" ht="25.5">
      <c r="A2016" t="s">
        <v>50</v>
      </c>
      <c s="34" t="s">
        <v>2946</v>
      </c>
      <c s="34" t="s">
        <v>2947</v>
      </c>
      <c s="35" t="s">
        <v>5</v>
      </c>
      <c s="6" t="s">
        <v>2948</v>
      </c>
      <c s="36" t="s">
        <v>267</v>
      </c>
      <c s="37">
        <v>118.05</v>
      </c>
      <c s="36">
        <v>0</v>
      </c>
      <c s="36">
        <f>ROUND(G2016*H2016,6)</f>
      </c>
      <c r="L2016" s="38">
        <v>0</v>
      </c>
      <c s="32">
        <f>ROUND(ROUND(L2016,2)*ROUND(G2016,3),2)</f>
      </c>
      <c s="36" t="s">
        <v>1471</v>
      </c>
      <c>
        <f>(M2016*21)/100</f>
      </c>
      <c t="s">
        <v>28</v>
      </c>
    </row>
    <row r="2017" spans="1:5" ht="25.5">
      <c r="A2017" s="35" t="s">
        <v>56</v>
      </c>
      <c r="E2017" s="39" t="s">
        <v>2948</v>
      </c>
    </row>
    <row r="2018" spans="1:5" ht="12.75">
      <c r="A2018" s="35" t="s">
        <v>57</v>
      </c>
      <c r="E2018" s="40" t="s">
        <v>5</v>
      </c>
    </row>
    <row r="2019" spans="1:5" ht="12.75">
      <c r="A2019" t="s">
        <v>59</v>
      </c>
      <c r="E2019" s="39" t="s">
        <v>5</v>
      </c>
    </row>
    <row r="2020" spans="1:16" ht="12.75">
      <c r="A2020" t="s">
        <v>50</v>
      </c>
      <c s="34" t="s">
        <v>2949</v>
      </c>
      <c s="34" t="s">
        <v>2950</v>
      </c>
      <c s="35" t="s">
        <v>5</v>
      </c>
      <c s="6" t="s">
        <v>2951</v>
      </c>
      <c s="36" t="s">
        <v>1772</v>
      </c>
      <c s="37">
        <v>5578.551</v>
      </c>
      <c s="36">
        <v>0</v>
      </c>
      <c s="36">
        <f>ROUND(G2020*H2020,6)</f>
      </c>
      <c r="L2020" s="38">
        <v>0</v>
      </c>
      <c s="32">
        <f>ROUND(ROUND(L2020,2)*ROUND(G2020,3),2)</f>
      </c>
      <c s="36" t="s">
        <v>1471</v>
      </c>
      <c>
        <f>(M2020*21)/100</f>
      </c>
      <c t="s">
        <v>28</v>
      </c>
    </row>
    <row r="2021" spans="1:5" ht="12.75">
      <c r="A2021" s="35" t="s">
        <v>56</v>
      </c>
      <c r="E2021" s="39" t="s">
        <v>2951</v>
      </c>
    </row>
    <row r="2022" spans="1:5" ht="12.75">
      <c r="A2022" s="35" t="s">
        <v>57</v>
      </c>
      <c r="E2022" s="40" t="s">
        <v>5</v>
      </c>
    </row>
    <row r="2023" spans="1:5" ht="63.75">
      <c r="A2023" t="s">
        <v>59</v>
      </c>
      <c r="E2023" s="39" t="s">
        <v>1827</v>
      </c>
    </row>
    <row r="2024" spans="1:13" ht="12.75">
      <c r="A2024" t="s">
        <v>47</v>
      </c>
      <c r="C2024" s="31" t="s">
        <v>2952</v>
      </c>
      <c r="E2024" s="33" t="s">
        <v>2953</v>
      </c>
      <c r="J2024" s="32">
        <f>0</f>
      </c>
      <c s="32">
        <f>0</f>
      </c>
      <c s="32">
        <f>0+L2025+L2029+L2033+L2037</f>
      </c>
      <c s="32">
        <f>0+M2025+M2029+M2033+M2037</f>
      </c>
    </row>
    <row r="2025" spans="1:16" ht="25.5">
      <c r="A2025" t="s">
        <v>50</v>
      </c>
      <c s="34" t="s">
        <v>2954</v>
      </c>
      <c s="34" t="s">
        <v>2955</v>
      </c>
      <c s="35" t="s">
        <v>5</v>
      </c>
      <c s="6" t="s">
        <v>2956</v>
      </c>
      <c s="36" t="s">
        <v>267</v>
      </c>
      <c s="37">
        <v>282.04</v>
      </c>
      <c s="36">
        <v>0</v>
      </c>
      <c s="36">
        <f>ROUND(G2025*H2025,6)</f>
      </c>
      <c r="L2025" s="38">
        <v>0</v>
      </c>
      <c s="32">
        <f>ROUND(ROUND(L2025,2)*ROUND(G2025,3),2)</f>
      </c>
      <c s="36" t="s">
        <v>55</v>
      </c>
      <c>
        <f>(M2025*21)/100</f>
      </c>
      <c t="s">
        <v>28</v>
      </c>
    </row>
    <row r="2026" spans="1:5" ht="25.5">
      <c r="A2026" s="35" t="s">
        <v>56</v>
      </c>
      <c r="E2026" s="39" t="s">
        <v>2956</v>
      </c>
    </row>
    <row r="2027" spans="1:5" ht="12.75">
      <c r="A2027" s="35" t="s">
        <v>57</v>
      </c>
      <c r="E2027" s="40" t="s">
        <v>5</v>
      </c>
    </row>
    <row r="2028" spans="1:5" ht="12.75">
      <c r="A2028" t="s">
        <v>59</v>
      </c>
      <c r="E2028" s="39" t="s">
        <v>5</v>
      </c>
    </row>
    <row r="2029" spans="1:16" ht="12.75">
      <c r="A2029" t="s">
        <v>50</v>
      </c>
      <c s="34" t="s">
        <v>2957</v>
      </c>
      <c s="34" t="s">
        <v>2958</v>
      </c>
      <c s="35" t="s">
        <v>5</v>
      </c>
      <c s="6" t="s">
        <v>2959</v>
      </c>
      <c s="36" t="s">
        <v>1293</v>
      </c>
      <c s="37">
        <v>301.5</v>
      </c>
      <c s="36">
        <v>0</v>
      </c>
      <c s="36">
        <f>ROUND(G2029*H2029,6)</f>
      </c>
      <c r="L2029" s="38">
        <v>0</v>
      </c>
      <c s="32">
        <f>ROUND(ROUND(L2029,2)*ROUND(G2029,3),2)</f>
      </c>
      <c s="36" t="s">
        <v>1471</v>
      </c>
      <c>
        <f>(M2029*21)/100</f>
      </c>
      <c t="s">
        <v>28</v>
      </c>
    </row>
    <row r="2030" spans="1:5" ht="12.75">
      <c r="A2030" s="35" t="s">
        <v>56</v>
      </c>
      <c r="E2030" s="39" t="s">
        <v>2959</v>
      </c>
    </row>
    <row r="2031" spans="1:5" ht="12.75">
      <c r="A2031" s="35" t="s">
        <v>57</v>
      </c>
      <c r="E2031" s="40" t="s">
        <v>5</v>
      </c>
    </row>
    <row r="2032" spans="1:5" ht="12.75">
      <c r="A2032" t="s">
        <v>59</v>
      </c>
      <c r="E2032" s="39" t="s">
        <v>5</v>
      </c>
    </row>
    <row r="2033" spans="1:16" ht="12.75">
      <c r="A2033" t="s">
        <v>50</v>
      </c>
      <c s="34" t="s">
        <v>2960</v>
      </c>
      <c s="34" t="s">
        <v>2961</v>
      </c>
      <c s="35" t="s">
        <v>5</v>
      </c>
      <c s="6" t="s">
        <v>2962</v>
      </c>
      <c s="36" t="s">
        <v>267</v>
      </c>
      <c s="37">
        <v>225.72</v>
      </c>
      <c s="36">
        <v>0</v>
      </c>
      <c s="36">
        <f>ROUND(G2033*H2033,6)</f>
      </c>
      <c r="L2033" s="38">
        <v>0</v>
      </c>
      <c s="32">
        <f>ROUND(ROUND(L2033,2)*ROUND(G2033,3),2)</f>
      </c>
      <c s="36" t="s">
        <v>1471</v>
      </c>
      <c>
        <f>(M2033*21)/100</f>
      </c>
      <c t="s">
        <v>28</v>
      </c>
    </row>
    <row r="2034" spans="1:5" ht="12.75">
      <c r="A2034" s="35" t="s">
        <v>56</v>
      </c>
      <c r="E2034" s="39" t="s">
        <v>2962</v>
      </c>
    </row>
    <row r="2035" spans="1:5" ht="12.75">
      <c r="A2035" s="35" t="s">
        <v>57</v>
      </c>
      <c r="E2035" s="40" t="s">
        <v>5</v>
      </c>
    </row>
    <row r="2036" spans="1:5" ht="12.75">
      <c r="A2036" t="s">
        <v>59</v>
      </c>
      <c r="E2036" s="39" t="s">
        <v>5</v>
      </c>
    </row>
    <row r="2037" spans="1:16" ht="12.75">
      <c r="A2037" t="s">
        <v>50</v>
      </c>
      <c s="34" t="s">
        <v>2963</v>
      </c>
      <c s="34" t="s">
        <v>2964</v>
      </c>
      <c s="35" t="s">
        <v>5</v>
      </c>
      <c s="6" t="s">
        <v>2965</v>
      </c>
      <c s="36" t="s">
        <v>1772</v>
      </c>
      <c s="37">
        <v>7484.54</v>
      </c>
      <c s="36">
        <v>0</v>
      </c>
      <c s="36">
        <f>ROUND(G2037*H2037,6)</f>
      </c>
      <c r="L2037" s="38">
        <v>0</v>
      </c>
      <c s="32">
        <f>ROUND(ROUND(L2037,2)*ROUND(G2037,3),2)</f>
      </c>
      <c s="36" t="s">
        <v>1471</v>
      </c>
      <c>
        <f>(M2037*21)/100</f>
      </c>
      <c t="s">
        <v>28</v>
      </c>
    </row>
    <row r="2038" spans="1:5" ht="12.75">
      <c r="A2038" s="35" t="s">
        <v>56</v>
      </c>
      <c r="E2038" s="39" t="s">
        <v>2965</v>
      </c>
    </row>
    <row r="2039" spans="1:5" ht="12.75">
      <c r="A2039" s="35" t="s">
        <v>57</v>
      </c>
      <c r="E2039" s="40" t="s">
        <v>5</v>
      </c>
    </row>
    <row r="2040" spans="1:5" ht="63.75">
      <c r="A2040" t="s">
        <v>59</v>
      </c>
      <c r="E2040" s="39" t="s">
        <v>1827</v>
      </c>
    </row>
    <row r="2041" spans="1:13" ht="12.75">
      <c r="A2041" t="s">
        <v>47</v>
      </c>
      <c r="C2041" s="31" t="s">
        <v>2966</v>
      </c>
      <c r="E2041" s="33" t="s">
        <v>2967</v>
      </c>
      <c r="J2041" s="32">
        <f>0</f>
      </c>
      <c s="32">
        <f>0</f>
      </c>
      <c s="32">
        <f>0+L2042+L2046+L2050+L2054+L2058+L2062+L2066+L2070+L2074+L2078+L2082+L2086+L2090+L2094+L2098+L2102</f>
      </c>
      <c s="32">
        <f>0+M2042+M2046+M2050+M2054+M2058+M2062+M2066+M2070+M2074+M2078+M2082+M2086+M2090+M2094+M2098+M2102</f>
      </c>
    </row>
    <row r="2042" spans="1:16" ht="12.75">
      <c r="A2042" t="s">
        <v>50</v>
      </c>
      <c s="34" t="s">
        <v>2968</v>
      </c>
      <c s="34" t="s">
        <v>2969</v>
      </c>
      <c s="35" t="s">
        <v>5</v>
      </c>
      <c s="6" t="s">
        <v>2970</v>
      </c>
      <c s="36" t="s">
        <v>267</v>
      </c>
      <c s="37">
        <v>37.048</v>
      </c>
      <c s="36">
        <v>0</v>
      </c>
      <c s="36">
        <f>ROUND(G2042*H2042,6)</f>
      </c>
      <c r="L2042" s="38">
        <v>0</v>
      </c>
      <c s="32">
        <f>ROUND(ROUND(L2042,2)*ROUND(G2042,3),2)</f>
      </c>
      <c s="36" t="s">
        <v>55</v>
      </c>
      <c>
        <f>(M2042*21)/100</f>
      </c>
      <c t="s">
        <v>28</v>
      </c>
    </row>
    <row r="2043" spans="1:5" ht="12.75">
      <c r="A2043" s="35" t="s">
        <v>56</v>
      </c>
      <c r="E2043" s="39" t="s">
        <v>2970</v>
      </c>
    </row>
    <row r="2044" spans="1:5" ht="12.75">
      <c r="A2044" s="35" t="s">
        <v>57</v>
      </c>
      <c r="E2044" s="40" t="s">
        <v>5</v>
      </c>
    </row>
    <row r="2045" spans="1:5" ht="12.75">
      <c r="A2045" t="s">
        <v>59</v>
      </c>
      <c r="E2045" s="39" t="s">
        <v>5</v>
      </c>
    </row>
    <row r="2046" spans="1:16" ht="12.75">
      <c r="A2046" t="s">
        <v>50</v>
      </c>
      <c s="34" t="s">
        <v>2971</v>
      </c>
      <c s="34" t="s">
        <v>2972</v>
      </c>
      <c s="35" t="s">
        <v>5</v>
      </c>
      <c s="6" t="s">
        <v>2973</v>
      </c>
      <c s="36" t="s">
        <v>267</v>
      </c>
      <c s="37">
        <v>33.68</v>
      </c>
      <c s="36">
        <v>0</v>
      </c>
      <c s="36">
        <f>ROUND(G2046*H2046,6)</f>
      </c>
      <c r="L2046" s="38">
        <v>0</v>
      </c>
      <c s="32">
        <f>ROUND(ROUND(L2046,2)*ROUND(G2046,3),2)</f>
      </c>
      <c s="36" t="s">
        <v>1471</v>
      </c>
      <c>
        <f>(M2046*21)/100</f>
      </c>
      <c t="s">
        <v>28</v>
      </c>
    </row>
    <row r="2047" spans="1:5" ht="12.75">
      <c r="A2047" s="35" t="s">
        <v>56</v>
      </c>
      <c r="E2047" s="39" t="s">
        <v>2973</v>
      </c>
    </row>
    <row r="2048" spans="1:5" ht="12.75">
      <c r="A2048" s="35" t="s">
        <v>57</v>
      </c>
      <c r="E2048" s="40" t="s">
        <v>5</v>
      </c>
    </row>
    <row r="2049" spans="1:5" ht="63.75">
      <c r="A2049" t="s">
        <v>59</v>
      </c>
      <c r="E2049" s="39" t="s">
        <v>2974</v>
      </c>
    </row>
    <row r="2050" spans="1:16" ht="12.75">
      <c r="A2050" t="s">
        <v>50</v>
      </c>
      <c s="34" t="s">
        <v>2975</v>
      </c>
      <c s="34" t="s">
        <v>2976</v>
      </c>
      <c s="35" t="s">
        <v>5</v>
      </c>
      <c s="6" t="s">
        <v>2977</v>
      </c>
      <c s="36" t="s">
        <v>1293</v>
      </c>
      <c s="37">
        <v>33.44</v>
      </c>
      <c s="36">
        <v>0</v>
      </c>
      <c s="36">
        <f>ROUND(G2050*H2050,6)</f>
      </c>
      <c r="L2050" s="38">
        <v>0</v>
      </c>
      <c s="32">
        <f>ROUND(ROUND(L2050,2)*ROUND(G2050,3),2)</f>
      </c>
      <c s="36" t="s">
        <v>55</v>
      </c>
      <c>
        <f>(M2050*21)/100</f>
      </c>
      <c t="s">
        <v>28</v>
      </c>
    </row>
    <row r="2051" spans="1:5" ht="12.75">
      <c r="A2051" s="35" t="s">
        <v>56</v>
      </c>
      <c r="E2051" s="39" t="s">
        <v>2977</v>
      </c>
    </row>
    <row r="2052" spans="1:5" ht="12.75">
      <c r="A2052" s="35" t="s">
        <v>57</v>
      </c>
      <c r="E2052" s="40" t="s">
        <v>5</v>
      </c>
    </row>
    <row r="2053" spans="1:5" ht="12.75">
      <c r="A2053" t="s">
        <v>59</v>
      </c>
      <c r="E2053" s="39" t="s">
        <v>5</v>
      </c>
    </row>
    <row r="2054" spans="1:16" ht="12.75">
      <c r="A2054" t="s">
        <v>50</v>
      </c>
      <c s="34" t="s">
        <v>2978</v>
      </c>
      <c s="34" t="s">
        <v>2979</v>
      </c>
      <c s="35" t="s">
        <v>5</v>
      </c>
      <c s="6" t="s">
        <v>2980</v>
      </c>
      <c s="36" t="s">
        <v>1293</v>
      </c>
      <c s="37">
        <v>32.6</v>
      </c>
      <c s="36">
        <v>0</v>
      </c>
      <c s="36">
        <f>ROUND(G2054*H2054,6)</f>
      </c>
      <c r="L2054" s="38">
        <v>0</v>
      </c>
      <c s="32">
        <f>ROUND(ROUND(L2054,2)*ROUND(G2054,3),2)</f>
      </c>
      <c s="36" t="s">
        <v>1471</v>
      </c>
      <c>
        <f>(M2054*21)/100</f>
      </c>
      <c t="s">
        <v>28</v>
      </c>
    </row>
    <row r="2055" spans="1:5" ht="12.75">
      <c r="A2055" s="35" t="s">
        <v>56</v>
      </c>
      <c r="E2055" s="39" t="s">
        <v>2980</v>
      </c>
    </row>
    <row r="2056" spans="1:5" ht="12.75">
      <c r="A2056" s="35" t="s">
        <v>57</v>
      </c>
      <c r="E2056" s="40" t="s">
        <v>5</v>
      </c>
    </row>
    <row r="2057" spans="1:5" ht="63.75">
      <c r="A2057" t="s">
        <v>59</v>
      </c>
      <c r="E2057" s="39" t="s">
        <v>2981</v>
      </c>
    </row>
    <row r="2058" spans="1:16" ht="12.75">
      <c r="A2058" t="s">
        <v>50</v>
      </c>
      <c s="34" t="s">
        <v>2982</v>
      </c>
      <c s="34" t="s">
        <v>2983</v>
      </c>
      <c s="35" t="s">
        <v>5</v>
      </c>
      <c s="6" t="s">
        <v>2984</v>
      </c>
      <c s="36" t="s">
        <v>1293</v>
      </c>
      <c s="37">
        <v>32.6</v>
      </c>
      <c s="36">
        <v>0</v>
      </c>
      <c s="36">
        <f>ROUND(G2058*H2058,6)</f>
      </c>
      <c r="L2058" s="38">
        <v>0</v>
      </c>
      <c s="32">
        <f>ROUND(ROUND(L2058,2)*ROUND(G2058,3),2)</f>
      </c>
      <c s="36" t="s">
        <v>55</v>
      </c>
      <c>
        <f>(M2058*21)/100</f>
      </c>
      <c t="s">
        <v>28</v>
      </c>
    </row>
    <row r="2059" spans="1:5" ht="12.75">
      <c r="A2059" s="35" t="s">
        <v>56</v>
      </c>
      <c r="E2059" s="39" t="s">
        <v>2984</v>
      </c>
    </row>
    <row r="2060" spans="1:5" ht="12.75">
      <c r="A2060" s="35" t="s">
        <v>57</v>
      </c>
      <c r="E2060" s="40" t="s">
        <v>5</v>
      </c>
    </row>
    <row r="2061" spans="1:5" ht="12.75">
      <c r="A2061" t="s">
        <v>59</v>
      </c>
      <c r="E2061" s="39" t="s">
        <v>5</v>
      </c>
    </row>
    <row r="2062" spans="1:16" ht="12.75">
      <c r="A2062" t="s">
        <v>50</v>
      </c>
      <c s="34" t="s">
        <v>2985</v>
      </c>
      <c s="34" t="s">
        <v>2986</v>
      </c>
      <c s="35" t="s">
        <v>5</v>
      </c>
      <c s="6" t="s">
        <v>2987</v>
      </c>
      <c s="36" t="s">
        <v>1293</v>
      </c>
      <c s="37">
        <v>3.025</v>
      </c>
      <c s="36">
        <v>0</v>
      </c>
      <c s="36">
        <f>ROUND(G2062*H2062,6)</f>
      </c>
      <c r="L2062" s="38">
        <v>0</v>
      </c>
      <c s="32">
        <f>ROUND(ROUND(L2062,2)*ROUND(G2062,3),2)</f>
      </c>
      <c s="36" t="s">
        <v>55</v>
      </c>
      <c>
        <f>(M2062*21)/100</f>
      </c>
      <c t="s">
        <v>28</v>
      </c>
    </row>
    <row r="2063" spans="1:5" ht="12.75">
      <c r="A2063" s="35" t="s">
        <v>56</v>
      </c>
      <c r="E2063" s="39" t="s">
        <v>2987</v>
      </c>
    </row>
    <row r="2064" spans="1:5" ht="12.75">
      <c r="A2064" s="35" t="s">
        <v>57</v>
      </c>
      <c r="E2064" s="40" t="s">
        <v>5</v>
      </c>
    </row>
    <row r="2065" spans="1:5" ht="12.75">
      <c r="A2065" t="s">
        <v>59</v>
      </c>
      <c r="E2065" s="39" t="s">
        <v>5</v>
      </c>
    </row>
    <row r="2066" spans="1:16" ht="12.75">
      <c r="A2066" t="s">
        <v>50</v>
      </c>
      <c s="34" t="s">
        <v>2988</v>
      </c>
      <c s="34" t="s">
        <v>2989</v>
      </c>
      <c s="35" t="s">
        <v>5</v>
      </c>
      <c s="6" t="s">
        <v>2990</v>
      </c>
      <c s="36" t="s">
        <v>267</v>
      </c>
      <c s="37">
        <v>134.29</v>
      </c>
      <c s="36">
        <v>0</v>
      </c>
      <c s="36">
        <f>ROUND(G2066*H2066,6)</f>
      </c>
      <c r="L2066" s="38">
        <v>0</v>
      </c>
      <c s="32">
        <f>ROUND(ROUND(L2066,2)*ROUND(G2066,3),2)</f>
      </c>
      <c s="36" t="s">
        <v>1471</v>
      </c>
      <c>
        <f>(M2066*21)/100</f>
      </c>
      <c t="s">
        <v>28</v>
      </c>
    </row>
    <row r="2067" spans="1:5" ht="12.75">
      <c r="A2067" s="35" t="s">
        <v>56</v>
      </c>
      <c r="E2067" s="39" t="s">
        <v>2990</v>
      </c>
    </row>
    <row r="2068" spans="1:5" ht="12.75">
      <c r="A2068" s="35" t="s">
        <v>57</v>
      </c>
      <c r="E2068" s="40" t="s">
        <v>5</v>
      </c>
    </row>
    <row r="2069" spans="1:5" ht="12.75">
      <c r="A2069" t="s">
        <v>59</v>
      </c>
      <c r="E2069" s="39" t="s">
        <v>5</v>
      </c>
    </row>
    <row r="2070" spans="1:16" ht="25.5">
      <c r="A2070" t="s">
        <v>50</v>
      </c>
      <c s="34" t="s">
        <v>2991</v>
      </c>
      <c s="34" t="s">
        <v>2992</v>
      </c>
      <c s="35" t="s">
        <v>5</v>
      </c>
      <c s="6" t="s">
        <v>2993</v>
      </c>
      <c s="36" t="s">
        <v>267</v>
      </c>
      <c s="37">
        <v>5.5</v>
      </c>
      <c s="36">
        <v>0</v>
      </c>
      <c s="36">
        <f>ROUND(G2070*H2070,6)</f>
      </c>
      <c r="L2070" s="38">
        <v>0</v>
      </c>
      <c s="32">
        <f>ROUND(ROUND(L2070,2)*ROUND(G2070,3),2)</f>
      </c>
      <c s="36" t="s">
        <v>1471</v>
      </c>
      <c>
        <f>(M2070*21)/100</f>
      </c>
      <c t="s">
        <v>28</v>
      </c>
    </row>
    <row r="2071" spans="1:5" ht="25.5">
      <c r="A2071" s="35" t="s">
        <v>56</v>
      </c>
      <c r="E2071" s="39" t="s">
        <v>2993</v>
      </c>
    </row>
    <row r="2072" spans="1:5" ht="12.75">
      <c r="A2072" s="35" t="s">
        <v>57</v>
      </c>
      <c r="E2072" s="40" t="s">
        <v>5</v>
      </c>
    </row>
    <row r="2073" spans="1:5" ht="12.75">
      <c r="A2073" t="s">
        <v>59</v>
      </c>
      <c r="E2073" s="39" t="s">
        <v>5</v>
      </c>
    </row>
    <row r="2074" spans="1:16" ht="25.5">
      <c r="A2074" t="s">
        <v>50</v>
      </c>
      <c s="34" t="s">
        <v>2994</v>
      </c>
      <c s="34" t="s">
        <v>2995</v>
      </c>
      <c s="35" t="s">
        <v>5</v>
      </c>
      <c s="6" t="s">
        <v>2996</v>
      </c>
      <c s="36" t="s">
        <v>1293</v>
      </c>
      <c s="37">
        <v>139.17</v>
      </c>
      <c s="36">
        <v>0</v>
      </c>
      <c s="36">
        <f>ROUND(G2074*H2074,6)</f>
      </c>
      <c r="L2074" s="38">
        <v>0</v>
      </c>
      <c s="32">
        <f>ROUND(ROUND(L2074,2)*ROUND(G2074,3),2)</f>
      </c>
      <c s="36" t="s">
        <v>1471</v>
      </c>
      <c>
        <f>(M2074*21)/100</f>
      </c>
      <c t="s">
        <v>28</v>
      </c>
    </row>
    <row r="2075" spans="1:5" ht="25.5">
      <c r="A2075" s="35" t="s">
        <v>56</v>
      </c>
      <c r="E2075" s="39" t="s">
        <v>2996</v>
      </c>
    </row>
    <row r="2076" spans="1:5" ht="12.75">
      <c r="A2076" s="35" t="s">
        <v>57</v>
      </c>
      <c r="E2076" s="40" t="s">
        <v>5</v>
      </c>
    </row>
    <row r="2077" spans="1:5" ht="12.75">
      <c r="A2077" t="s">
        <v>59</v>
      </c>
      <c r="E2077" s="39" t="s">
        <v>5</v>
      </c>
    </row>
    <row r="2078" spans="1:16" ht="25.5">
      <c r="A2078" t="s">
        <v>50</v>
      </c>
      <c s="34" t="s">
        <v>2997</v>
      </c>
      <c s="34" t="s">
        <v>2998</v>
      </c>
      <c s="35" t="s">
        <v>5</v>
      </c>
      <c s="6" t="s">
        <v>2999</v>
      </c>
      <c s="36" t="s">
        <v>1293</v>
      </c>
      <c s="37">
        <v>30.4</v>
      </c>
      <c s="36">
        <v>0</v>
      </c>
      <c s="36">
        <f>ROUND(G2078*H2078,6)</f>
      </c>
      <c r="L2078" s="38">
        <v>0</v>
      </c>
      <c s="32">
        <f>ROUND(ROUND(L2078,2)*ROUND(G2078,3),2)</f>
      </c>
      <c s="36" t="s">
        <v>1471</v>
      </c>
      <c>
        <f>(M2078*21)/100</f>
      </c>
      <c t="s">
        <v>28</v>
      </c>
    </row>
    <row r="2079" spans="1:5" ht="25.5">
      <c r="A2079" s="35" t="s">
        <v>56</v>
      </c>
      <c r="E2079" s="39" t="s">
        <v>2999</v>
      </c>
    </row>
    <row r="2080" spans="1:5" ht="12.75">
      <c r="A2080" s="35" t="s">
        <v>57</v>
      </c>
      <c r="E2080" s="40" t="s">
        <v>5</v>
      </c>
    </row>
    <row r="2081" spans="1:5" ht="12.75">
      <c r="A2081" t="s">
        <v>59</v>
      </c>
      <c r="E2081" s="39" t="s">
        <v>5</v>
      </c>
    </row>
    <row r="2082" spans="1:16" ht="25.5">
      <c r="A2082" t="s">
        <v>50</v>
      </c>
      <c s="34" t="s">
        <v>3000</v>
      </c>
      <c s="34" t="s">
        <v>3001</v>
      </c>
      <c s="35" t="s">
        <v>5</v>
      </c>
      <c s="6" t="s">
        <v>3002</v>
      </c>
      <c s="36" t="s">
        <v>1293</v>
      </c>
      <c s="37">
        <v>2.2</v>
      </c>
      <c s="36">
        <v>0</v>
      </c>
      <c s="36">
        <f>ROUND(G2082*H2082,6)</f>
      </c>
      <c r="L2082" s="38">
        <v>0</v>
      </c>
      <c s="32">
        <f>ROUND(ROUND(L2082,2)*ROUND(G2082,3),2)</f>
      </c>
      <c s="36" t="s">
        <v>1471</v>
      </c>
      <c>
        <f>(M2082*21)/100</f>
      </c>
      <c t="s">
        <v>28</v>
      </c>
    </row>
    <row r="2083" spans="1:5" ht="25.5">
      <c r="A2083" s="35" t="s">
        <v>56</v>
      </c>
      <c r="E2083" s="39" t="s">
        <v>3002</v>
      </c>
    </row>
    <row r="2084" spans="1:5" ht="12.75">
      <c r="A2084" s="35" t="s">
        <v>57</v>
      </c>
      <c r="E2084" s="40" t="s">
        <v>5</v>
      </c>
    </row>
    <row r="2085" spans="1:5" ht="12.75">
      <c r="A2085" t="s">
        <v>59</v>
      </c>
      <c r="E2085" s="39" t="s">
        <v>5</v>
      </c>
    </row>
    <row r="2086" spans="1:16" ht="25.5">
      <c r="A2086" t="s">
        <v>50</v>
      </c>
      <c s="34" t="s">
        <v>3003</v>
      </c>
      <c s="34" t="s">
        <v>1758</v>
      </c>
      <c s="35" t="s">
        <v>5</v>
      </c>
      <c s="6" t="s">
        <v>1759</v>
      </c>
      <c s="36" t="s">
        <v>66</v>
      </c>
      <c s="37">
        <v>0.15</v>
      </c>
      <c s="36">
        <v>0</v>
      </c>
      <c s="36">
        <f>ROUND(G2086*H2086,6)</f>
      </c>
      <c r="L2086" s="38">
        <v>0</v>
      </c>
      <c s="32">
        <f>ROUND(ROUND(L2086,2)*ROUND(G2086,3),2)</f>
      </c>
      <c s="36" t="s">
        <v>1471</v>
      </c>
      <c>
        <f>(M2086*21)/100</f>
      </c>
      <c t="s">
        <v>28</v>
      </c>
    </row>
    <row r="2087" spans="1:5" ht="25.5">
      <c r="A2087" s="35" t="s">
        <v>56</v>
      </c>
      <c r="E2087" s="39" t="s">
        <v>1759</v>
      </c>
    </row>
    <row r="2088" spans="1:5" ht="12.75">
      <c r="A2088" s="35" t="s">
        <v>57</v>
      </c>
      <c r="E2088" s="40" t="s">
        <v>5</v>
      </c>
    </row>
    <row r="2089" spans="1:5" ht="12.75">
      <c r="A2089" t="s">
        <v>59</v>
      </c>
      <c r="E2089" s="39" t="s">
        <v>5</v>
      </c>
    </row>
    <row r="2090" spans="1:16" ht="12.75">
      <c r="A2090" t="s">
        <v>50</v>
      </c>
      <c s="34" t="s">
        <v>3004</v>
      </c>
      <c s="34" t="s">
        <v>1643</v>
      </c>
      <c s="35" t="s">
        <v>5</v>
      </c>
      <c s="6" t="s">
        <v>1644</v>
      </c>
      <c s="36" t="s">
        <v>66</v>
      </c>
      <c s="37">
        <v>0.15</v>
      </c>
      <c s="36">
        <v>0</v>
      </c>
      <c s="36">
        <f>ROUND(G2090*H2090,6)</f>
      </c>
      <c r="L2090" s="38">
        <v>0</v>
      </c>
      <c s="32">
        <f>ROUND(ROUND(L2090,2)*ROUND(G2090,3),2)</f>
      </c>
      <c s="36" t="s">
        <v>1471</v>
      </c>
      <c>
        <f>(M2090*21)/100</f>
      </c>
      <c t="s">
        <v>28</v>
      </c>
    </row>
    <row r="2091" spans="1:5" ht="12.75">
      <c r="A2091" s="35" t="s">
        <v>56</v>
      </c>
      <c r="E2091" s="39" t="s">
        <v>1644</v>
      </c>
    </row>
    <row r="2092" spans="1:5" ht="12.75">
      <c r="A2092" s="35" t="s">
        <v>57</v>
      </c>
      <c r="E2092" s="40" t="s">
        <v>5</v>
      </c>
    </row>
    <row r="2093" spans="1:5" ht="12.75">
      <c r="A2093" t="s">
        <v>59</v>
      </c>
      <c r="E2093" s="39" t="s">
        <v>5</v>
      </c>
    </row>
    <row r="2094" spans="1:16" ht="25.5">
      <c r="A2094" t="s">
        <v>50</v>
      </c>
      <c s="34" t="s">
        <v>3005</v>
      </c>
      <c s="34" t="s">
        <v>1645</v>
      </c>
      <c s="35" t="s">
        <v>5</v>
      </c>
      <c s="6" t="s">
        <v>1646</v>
      </c>
      <c s="36" t="s">
        <v>66</v>
      </c>
      <c s="37">
        <v>1.199</v>
      </c>
      <c s="36">
        <v>0</v>
      </c>
      <c s="36">
        <f>ROUND(G2094*H2094,6)</f>
      </c>
      <c r="L2094" s="38">
        <v>0</v>
      </c>
      <c s="32">
        <f>ROUND(ROUND(L2094,2)*ROUND(G2094,3),2)</f>
      </c>
      <c s="36" t="s">
        <v>1471</v>
      </c>
      <c>
        <f>(M2094*21)/100</f>
      </c>
      <c t="s">
        <v>28</v>
      </c>
    </row>
    <row r="2095" spans="1:5" ht="25.5">
      <c r="A2095" s="35" t="s">
        <v>56</v>
      </c>
      <c r="E2095" s="39" t="s">
        <v>1646</v>
      </c>
    </row>
    <row r="2096" spans="1:5" ht="12.75">
      <c r="A2096" s="35" t="s">
        <v>57</v>
      </c>
      <c r="E2096" s="40" t="s">
        <v>5</v>
      </c>
    </row>
    <row r="2097" spans="1:5" ht="12.75">
      <c r="A2097" t="s">
        <v>59</v>
      </c>
      <c r="E2097" s="39" t="s">
        <v>5</v>
      </c>
    </row>
    <row r="2098" spans="1:16" ht="25.5">
      <c r="A2098" t="s">
        <v>50</v>
      </c>
      <c s="34" t="s">
        <v>3006</v>
      </c>
      <c s="34" t="s">
        <v>3007</v>
      </c>
      <c s="35" t="s">
        <v>3008</v>
      </c>
      <c s="6" t="s">
        <v>3009</v>
      </c>
      <c s="36" t="s">
        <v>66</v>
      </c>
      <c s="37">
        <v>0.15</v>
      </c>
      <c s="36">
        <v>0</v>
      </c>
      <c s="36">
        <f>ROUND(G2098*H2098,6)</f>
      </c>
      <c r="L2098" s="38">
        <v>0</v>
      </c>
      <c s="32">
        <f>ROUND(ROUND(L2098,2)*ROUND(G2098,3),2)</f>
      </c>
      <c s="36" t="s">
        <v>55</v>
      </c>
      <c>
        <f>(M2098*21)/100</f>
      </c>
      <c t="s">
        <v>28</v>
      </c>
    </row>
    <row r="2099" spans="1:5" ht="25.5">
      <c r="A2099" s="35" t="s">
        <v>56</v>
      </c>
      <c r="E2099" s="39" t="s">
        <v>3009</v>
      </c>
    </row>
    <row r="2100" spans="1:5" ht="12.75">
      <c r="A2100" s="35" t="s">
        <v>57</v>
      </c>
      <c r="E2100" s="40" t="s">
        <v>5</v>
      </c>
    </row>
    <row r="2101" spans="1:5" ht="63.75">
      <c r="A2101" t="s">
        <v>59</v>
      </c>
      <c r="E2101" s="39" t="s">
        <v>180</v>
      </c>
    </row>
    <row r="2102" spans="1:16" ht="12.75">
      <c r="A2102" t="s">
        <v>50</v>
      </c>
      <c s="34" t="s">
        <v>3010</v>
      </c>
      <c s="34" t="s">
        <v>3011</v>
      </c>
      <c s="35" t="s">
        <v>5</v>
      </c>
      <c s="6" t="s">
        <v>3012</v>
      </c>
      <c s="36" t="s">
        <v>1772</v>
      </c>
      <c s="37">
        <v>760.672</v>
      </c>
      <c s="36">
        <v>0</v>
      </c>
      <c s="36">
        <f>ROUND(G2102*H2102,6)</f>
      </c>
      <c r="L2102" s="38">
        <v>0</v>
      </c>
      <c s="32">
        <f>ROUND(ROUND(L2102,2)*ROUND(G2102,3),2)</f>
      </c>
      <c s="36" t="s">
        <v>1471</v>
      </c>
      <c>
        <f>(M2102*21)/100</f>
      </c>
      <c t="s">
        <v>28</v>
      </c>
    </row>
    <row r="2103" spans="1:5" ht="12.75">
      <c r="A2103" s="35" t="s">
        <v>56</v>
      </c>
      <c r="E2103" s="39" t="s">
        <v>3012</v>
      </c>
    </row>
    <row r="2104" spans="1:5" ht="12.75">
      <c r="A2104" s="35" t="s">
        <v>57</v>
      </c>
      <c r="E2104" s="40" t="s">
        <v>5</v>
      </c>
    </row>
    <row r="2105" spans="1:5" ht="63.75">
      <c r="A2105" t="s">
        <v>59</v>
      </c>
      <c r="E2105" s="39" t="s">
        <v>3013</v>
      </c>
    </row>
    <row r="2106" spans="1:13" ht="12.75">
      <c r="A2106" t="s">
        <v>47</v>
      </c>
      <c r="C2106" s="31" t="s">
        <v>3014</v>
      </c>
      <c r="E2106" s="33" t="s">
        <v>3015</v>
      </c>
      <c r="J2106" s="32">
        <f>0</f>
      </c>
      <c s="32">
        <f>0</f>
      </c>
      <c s="32">
        <f>0+L2107+L2111+L2115+L2119+L2123+L2127+L2131+L2135+L2139+L2143</f>
      </c>
      <c s="32">
        <f>0+M2107+M2111+M2115+M2119+M2123+M2127+M2131+M2135+M2139+M2143</f>
      </c>
    </row>
    <row r="2107" spans="1:16" ht="12.75">
      <c r="A2107" t="s">
        <v>50</v>
      </c>
      <c s="34" t="s">
        <v>3016</v>
      </c>
      <c s="34" t="s">
        <v>3017</v>
      </c>
      <c s="35" t="s">
        <v>5</v>
      </c>
      <c s="6" t="s">
        <v>3018</v>
      </c>
      <c s="36" t="s">
        <v>1293</v>
      </c>
      <c s="37">
        <v>168.081</v>
      </c>
      <c s="36">
        <v>0</v>
      </c>
      <c s="36">
        <f>ROUND(G2107*H2107,6)</f>
      </c>
      <c r="L2107" s="38">
        <v>0</v>
      </c>
      <c s="32">
        <f>ROUND(ROUND(L2107,2)*ROUND(G2107,3),2)</f>
      </c>
      <c s="36" t="s">
        <v>55</v>
      </c>
      <c>
        <f>(M2107*21)/100</f>
      </c>
      <c t="s">
        <v>28</v>
      </c>
    </row>
    <row r="2108" spans="1:5" ht="12.75">
      <c r="A2108" s="35" t="s">
        <v>56</v>
      </c>
      <c r="E2108" s="39" t="s">
        <v>3018</v>
      </c>
    </row>
    <row r="2109" spans="1:5" ht="12.75">
      <c r="A2109" s="35" t="s">
        <v>57</v>
      </c>
      <c r="E2109" s="40" t="s">
        <v>5</v>
      </c>
    </row>
    <row r="2110" spans="1:5" ht="12.75">
      <c r="A2110" t="s">
        <v>59</v>
      </c>
      <c r="E2110" s="39" t="s">
        <v>5</v>
      </c>
    </row>
    <row r="2111" spans="1:16" ht="12.75">
      <c r="A2111" t="s">
        <v>50</v>
      </c>
      <c s="34" t="s">
        <v>3019</v>
      </c>
      <c s="34" t="s">
        <v>3020</v>
      </c>
      <c s="35" t="s">
        <v>5</v>
      </c>
      <c s="6" t="s">
        <v>3021</v>
      </c>
      <c s="36" t="s">
        <v>1293</v>
      </c>
      <c s="37">
        <v>152.801</v>
      </c>
      <c s="36">
        <v>0</v>
      </c>
      <c s="36">
        <f>ROUND(G2111*H2111,6)</f>
      </c>
      <c r="L2111" s="38">
        <v>0</v>
      </c>
      <c s="32">
        <f>ROUND(ROUND(L2111,2)*ROUND(G2111,3),2)</f>
      </c>
      <c s="36" t="s">
        <v>1471</v>
      </c>
      <c>
        <f>(M2111*21)/100</f>
      </c>
      <c t="s">
        <v>28</v>
      </c>
    </row>
    <row r="2112" spans="1:5" ht="12.75">
      <c r="A2112" s="35" t="s">
        <v>56</v>
      </c>
      <c r="E2112" s="39" t="s">
        <v>3021</v>
      </c>
    </row>
    <row r="2113" spans="1:5" ht="12.75">
      <c r="A2113" s="35" t="s">
        <v>57</v>
      </c>
      <c r="E2113" s="40" t="s">
        <v>5</v>
      </c>
    </row>
    <row r="2114" spans="1:5" ht="12.75">
      <c r="A2114" t="s">
        <v>59</v>
      </c>
      <c r="E2114" s="39" t="s">
        <v>5</v>
      </c>
    </row>
    <row r="2115" spans="1:16" ht="25.5">
      <c r="A2115" t="s">
        <v>50</v>
      </c>
      <c s="34" t="s">
        <v>3022</v>
      </c>
      <c s="34" t="s">
        <v>3023</v>
      </c>
      <c s="35" t="s">
        <v>5</v>
      </c>
      <c s="6" t="s">
        <v>3024</v>
      </c>
      <c s="36" t="s">
        <v>1327</v>
      </c>
      <c s="37">
        <v>50</v>
      </c>
      <c s="36">
        <v>0</v>
      </c>
      <c s="36">
        <f>ROUND(G2115*H2115,6)</f>
      </c>
      <c r="L2115" s="38">
        <v>0</v>
      </c>
      <c s="32">
        <f>ROUND(ROUND(L2115,2)*ROUND(G2115,3),2)</f>
      </c>
      <c s="36" t="s">
        <v>1471</v>
      </c>
      <c>
        <f>(M2115*21)/100</f>
      </c>
      <c t="s">
        <v>28</v>
      </c>
    </row>
    <row r="2116" spans="1:5" ht="25.5">
      <c r="A2116" s="35" t="s">
        <v>56</v>
      </c>
      <c r="E2116" s="39" t="s">
        <v>3024</v>
      </c>
    </row>
    <row r="2117" spans="1:5" ht="12.75">
      <c r="A2117" s="35" t="s">
        <v>57</v>
      </c>
      <c r="E2117" s="40" t="s">
        <v>5</v>
      </c>
    </row>
    <row r="2118" spans="1:5" ht="12.75">
      <c r="A2118" t="s">
        <v>59</v>
      </c>
      <c r="E2118" s="39" t="s">
        <v>5</v>
      </c>
    </row>
    <row r="2119" spans="1:16" ht="25.5">
      <c r="A2119" t="s">
        <v>50</v>
      </c>
      <c s="34" t="s">
        <v>3025</v>
      </c>
      <c s="34" t="s">
        <v>3026</v>
      </c>
      <c s="35" t="s">
        <v>5</v>
      </c>
      <c s="6" t="s">
        <v>3027</v>
      </c>
      <c s="36" t="s">
        <v>1327</v>
      </c>
      <c s="37">
        <v>50</v>
      </c>
      <c s="36">
        <v>0</v>
      </c>
      <c s="36">
        <f>ROUND(G2119*H2119,6)</f>
      </c>
      <c r="L2119" s="38">
        <v>0</v>
      </c>
      <c s="32">
        <f>ROUND(ROUND(L2119,2)*ROUND(G2119,3),2)</f>
      </c>
      <c s="36" t="s">
        <v>1471</v>
      </c>
      <c>
        <f>(M2119*21)/100</f>
      </c>
      <c t="s">
        <v>28</v>
      </c>
    </row>
    <row r="2120" spans="1:5" ht="25.5">
      <c r="A2120" s="35" t="s">
        <v>56</v>
      </c>
      <c r="E2120" s="39" t="s">
        <v>3027</v>
      </c>
    </row>
    <row r="2121" spans="1:5" ht="12.75">
      <c r="A2121" s="35" t="s">
        <v>57</v>
      </c>
      <c r="E2121" s="40" t="s">
        <v>5</v>
      </c>
    </row>
    <row r="2122" spans="1:5" ht="12.75">
      <c r="A2122" t="s">
        <v>59</v>
      </c>
      <c r="E2122" s="39" t="s">
        <v>5</v>
      </c>
    </row>
    <row r="2123" spans="1:16" ht="25.5">
      <c r="A2123" t="s">
        <v>50</v>
      </c>
      <c s="34" t="s">
        <v>3028</v>
      </c>
      <c s="34" t="s">
        <v>3029</v>
      </c>
      <c s="35" t="s">
        <v>5</v>
      </c>
      <c s="6" t="s">
        <v>3030</v>
      </c>
      <c s="36" t="s">
        <v>1293</v>
      </c>
      <c s="37">
        <v>152.801</v>
      </c>
      <c s="36">
        <v>0</v>
      </c>
      <c s="36">
        <f>ROUND(G2123*H2123,6)</f>
      </c>
      <c r="L2123" s="38">
        <v>0</v>
      </c>
      <c s="32">
        <f>ROUND(ROUND(L2123,2)*ROUND(G2123,3),2)</f>
      </c>
      <c s="36" t="s">
        <v>1471</v>
      </c>
      <c>
        <f>(M2123*21)/100</f>
      </c>
      <c t="s">
        <v>28</v>
      </c>
    </row>
    <row r="2124" spans="1:5" ht="25.5">
      <c r="A2124" s="35" t="s">
        <v>56</v>
      </c>
      <c r="E2124" s="39" t="s">
        <v>3030</v>
      </c>
    </row>
    <row r="2125" spans="1:5" ht="12.75">
      <c r="A2125" s="35" t="s">
        <v>57</v>
      </c>
      <c r="E2125" s="40" t="s">
        <v>5</v>
      </c>
    </row>
    <row r="2126" spans="1:5" ht="12.75">
      <c r="A2126" t="s">
        <v>59</v>
      </c>
      <c r="E2126" s="39" t="s">
        <v>5</v>
      </c>
    </row>
    <row r="2127" spans="1:16" ht="25.5">
      <c r="A2127" t="s">
        <v>50</v>
      </c>
      <c s="34" t="s">
        <v>3031</v>
      </c>
      <c s="34" t="s">
        <v>3032</v>
      </c>
      <c s="35" t="s">
        <v>5</v>
      </c>
      <c s="6" t="s">
        <v>3033</v>
      </c>
      <c s="36" t="s">
        <v>267</v>
      </c>
      <c s="37">
        <v>80.76</v>
      </c>
      <c s="36">
        <v>0</v>
      </c>
      <c s="36">
        <f>ROUND(G2127*H2127,6)</f>
      </c>
      <c r="L2127" s="38">
        <v>0</v>
      </c>
      <c s="32">
        <f>ROUND(ROUND(L2127,2)*ROUND(G2127,3),2)</f>
      </c>
      <c s="36" t="s">
        <v>1471</v>
      </c>
      <c>
        <f>(M2127*21)/100</f>
      </c>
      <c t="s">
        <v>28</v>
      </c>
    </row>
    <row r="2128" spans="1:5" ht="38.25">
      <c r="A2128" s="35" t="s">
        <v>56</v>
      </c>
      <c r="E2128" s="39" t="s">
        <v>3034</v>
      </c>
    </row>
    <row r="2129" spans="1:5" ht="12.75">
      <c r="A2129" s="35" t="s">
        <v>57</v>
      </c>
      <c r="E2129" s="40" t="s">
        <v>5</v>
      </c>
    </row>
    <row r="2130" spans="1:5" ht="12.75">
      <c r="A2130" t="s">
        <v>59</v>
      </c>
      <c r="E2130" s="39" t="s">
        <v>5</v>
      </c>
    </row>
    <row r="2131" spans="1:16" ht="25.5">
      <c r="A2131" t="s">
        <v>50</v>
      </c>
      <c s="34" t="s">
        <v>3035</v>
      </c>
      <c s="34" t="s">
        <v>3036</v>
      </c>
      <c s="35" t="s">
        <v>5</v>
      </c>
      <c s="6" t="s">
        <v>3037</v>
      </c>
      <c s="36" t="s">
        <v>1293</v>
      </c>
      <c s="37">
        <v>152.801</v>
      </c>
      <c s="36">
        <v>0</v>
      </c>
      <c s="36">
        <f>ROUND(G2131*H2131,6)</f>
      </c>
      <c r="L2131" s="38">
        <v>0</v>
      </c>
      <c s="32">
        <f>ROUND(ROUND(L2131,2)*ROUND(G2131,3),2)</f>
      </c>
      <c s="36" t="s">
        <v>1471</v>
      </c>
      <c>
        <f>(M2131*21)/100</f>
      </c>
      <c t="s">
        <v>28</v>
      </c>
    </row>
    <row r="2132" spans="1:5" ht="38.25">
      <c r="A2132" s="35" t="s">
        <v>56</v>
      </c>
      <c r="E2132" s="39" t="s">
        <v>3038</v>
      </c>
    </row>
    <row r="2133" spans="1:5" ht="12.75">
      <c r="A2133" s="35" t="s">
        <v>57</v>
      </c>
      <c r="E2133" s="40" t="s">
        <v>5</v>
      </c>
    </row>
    <row r="2134" spans="1:5" ht="12.75">
      <c r="A2134" t="s">
        <v>59</v>
      </c>
      <c r="E2134" s="39" t="s">
        <v>5</v>
      </c>
    </row>
    <row r="2135" spans="1:16" ht="25.5">
      <c r="A2135" t="s">
        <v>50</v>
      </c>
      <c s="34" t="s">
        <v>3039</v>
      </c>
      <c s="34" t="s">
        <v>3040</v>
      </c>
      <c s="35" t="s">
        <v>5</v>
      </c>
      <c s="6" t="s">
        <v>3041</v>
      </c>
      <c s="36" t="s">
        <v>267</v>
      </c>
      <c s="37">
        <v>69.76</v>
      </c>
      <c s="36">
        <v>0</v>
      </c>
      <c s="36">
        <f>ROUND(G2135*H2135,6)</f>
      </c>
      <c r="L2135" s="38">
        <v>0</v>
      </c>
      <c s="32">
        <f>ROUND(ROUND(L2135,2)*ROUND(G2135,3),2)</f>
      </c>
      <c s="36" t="s">
        <v>1471</v>
      </c>
      <c>
        <f>(M2135*21)/100</f>
      </c>
      <c t="s">
        <v>28</v>
      </c>
    </row>
    <row r="2136" spans="1:5" ht="25.5">
      <c r="A2136" s="35" t="s">
        <v>56</v>
      </c>
      <c r="E2136" s="39" t="s">
        <v>3041</v>
      </c>
    </row>
    <row r="2137" spans="1:5" ht="12.75">
      <c r="A2137" s="35" t="s">
        <v>57</v>
      </c>
      <c r="E2137" s="40" t="s">
        <v>5</v>
      </c>
    </row>
    <row r="2138" spans="1:5" ht="12.75">
      <c r="A2138" t="s">
        <v>59</v>
      </c>
      <c r="E2138" s="39" t="s">
        <v>5</v>
      </c>
    </row>
    <row r="2139" spans="1:16" ht="25.5">
      <c r="A2139" t="s">
        <v>50</v>
      </c>
      <c s="34" t="s">
        <v>3042</v>
      </c>
      <c s="34" t="s">
        <v>3043</v>
      </c>
      <c s="35" t="s">
        <v>5</v>
      </c>
      <c s="6" t="s">
        <v>3044</v>
      </c>
      <c s="36" t="s">
        <v>267</v>
      </c>
      <c s="37">
        <v>40.45</v>
      </c>
      <c s="36">
        <v>0</v>
      </c>
      <c s="36">
        <f>ROUND(G2139*H2139,6)</f>
      </c>
      <c r="L2139" s="38">
        <v>0</v>
      </c>
      <c s="32">
        <f>ROUND(ROUND(L2139,2)*ROUND(G2139,3),2)</f>
      </c>
      <c s="36" t="s">
        <v>1471</v>
      </c>
      <c>
        <f>(M2139*21)/100</f>
      </c>
      <c t="s">
        <v>28</v>
      </c>
    </row>
    <row r="2140" spans="1:5" ht="25.5">
      <c r="A2140" s="35" t="s">
        <v>56</v>
      </c>
      <c r="E2140" s="39" t="s">
        <v>3044</v>
      </c>
    </row>
    <row r="2141" spans="1:5" ht="12.75">
      <c r="A2141" s="35" t="s">
        <v>57</v>
      </c>
      <c r="E2141" s="40" t="s">
        <v>5</v>
      </c>
    </row>
    <row r="2142" spans="1:5" ht="12.75">
      <c r="A2142" t="s">
        <v>59</v>
      </c>
      <c r="E2142" s="39" t="s">
        <v>5</v>
      </c>
    </row>
    <row r="2143" spans="1:16" ht="12.75">
      <c r="A2143" t="s">
        <v>50</v>
      </c>
      <c s="34" t="s">
        <v>3045</v>
      </c>
      <c s="34" t="s">
        <v>3046</v>
      </c>
      <c s="35" t="s">
        <v>5</v>
      </c>
      <c s="6" t="s">
        <v>3047</v>
      </c>
      <c s="36" t="s">
        <v>1772</v>
      </c>
      <c s="37">
        <v>3069.282</v>
      </c>
      <c s="36">
        <v>0</v>
      </c>
      <c s="36">
        <f>ROUND(G2143*H2143,6)</f>
      </c>
      <c r="L2143" s="38">
        <v>0</v>
      </c>
      <c s="32">
        <f>ROUND(ROUND(L2143,2)*ROUND(G2143,3),2)</f>
      </c>
      <c s="36" t="s">
        <v>1471</v>
      </c>
      <c>
        <f>(M2143*21)/100</f>
      </c>
      <c t="s">
        <v>28</v>
      </c>
    </row>
    <row r="2144" spans="1:5" ht="12.75">
      <c r="A2144" s="35" t="s">
        <v>56</v>
      </c>
      <c r="E2144" s="39" t="s">
        <v>3047</v>
      </c>
    </row>
    <row r="2145" spans="1:5" ht="12.75">
      <c r="A2145" s="35" t="s">
        <v>57</v>
      </c>
      <c r="E2145" s="40" t="s">
        <v>5</v>
      </c>
    </row>
    <row r="2146" spans="1:5" ht="12.75">
      <c r="A2146" t="s">
        <v>59</v>
      </c>
      <c r="E2146" s="39" t="s">
        <v>5</v>
      </c>
    </row>
    <row r="2147" spans="1:13" ht="12.75">
      <c r="A2147" t="s">
        <v>47</v>
      </c>
      <c r="C2147" s="31" t="s">
        <v>3048</v>
      </c>
      <c r="E2147" s="33" t="s">
        <v>3049</v>
      </c>
      <c r="J2147" s="32">
        <f>0</f>
      </c>
      <c s="32">
        <f>0</f>
      </c>
      <c s="32">
        <f>0+L2148+L2152+L2156+L2160+L2164+L2168+L2172+L2176+L2180+L2184+L2188+L2192+L2196+L2200+L2204+L2208+L2212+L2216+L2220+L2224+L2228+L2232+L2236+L2240+L2244+L2248+L2252+L2256+L2260+L2264+L2268+L2272+L2276+L2280+L2284+L2288+L2292+L2296+L2300+L2304+L2308+L2312+L2316+L2320+L2324+L2328+L2332+L2336+L2340+L2344+L2348+L2352+L2356+L2360+L2364+L2368+L2372+L2376+L2380+L2384+L2388+L2392+L2396+L2400+L2404+L2408+L2412+L2416+L2420+L2424+L2428+L2432+L2436+L2440+L2444+L2448+L2452+L2456+L2460+L2464+L2468+L2472+L2476+L2480+L2484+L2488+L2492+L2496+L2500+L2504+L2508+L2512+L2516+L2520+L2524+L2528+L2532+L2536+L2540+L2544+L2548+L2552+L2556+L2560+L2564+L2568+L2572+L2576</f>
      </c>
      <c s="32">
        <f>0+M2148+M2152+M2156+M2160+M2164+M2168+M2172+M2176+M2180+M2184+M2188+M2192+M2196+M2200+M2204+M2208+M2212+M2216+M2220+M2224+M2228+M2232+M2236+M2240+M2244+M2248+M2252+M2256+M2260+M2264+M2268+M2272+M2276+M2280+M2284+M2288+M2292+M2296+M2300+M2304+M2308+M2312+M2316+M2320+M2324+M2328+M2332+M2336+M2340+M2344+M2348+M2352+M2356+M2360+M2364+M2368+M2372+M2376+M2380+M2384+M2388+M2392+M2396+M2400+M2404+M2408+M2412+M2416+M2420+M2424+M2428+M2432+M2436+M2440+M2444+M2448+M2452+M2456+M2460+M2464+M2468+M2472+M2476+M2480+M2484+M2488+M2492+M2496+M2500+M2504+M2508+M2512+M2516+M2520+M2524+M2528+M2532+M2536+M2540+M2544+M2548+M2552+M2556+M2560+M2564+M2568+M2572+M2576</f>
      </c>
    </row>
    <row r="2148" spans="1:16" ht="25.5">
      <c r="A2148" t="s">
        <v>50</v>
      </c>
      <c s="34" t="s">
        <v>3050</v>
      </c>
      <c s="34" t="s">
        <v>3051</v>
      </c>
      <c s="35" t="s">
        <v>5</v>
      </c>
      <c s="6" t="s">
        <v>3052</v>
      </c>
      <c s="36" t="s">
        <v>1327</v>
      </c>
      <c s="37">
        <v>1</v>
      </c>
      <c s="36">
        <v>0</v>
      </c>
      <c s="36">
        <f>ROUND(G2148*H2148,6)</f>
      </c>
      <c r="L2148" s="38">
        <v>0</v>
      </c>
      <c s="32">
        <f>ROUND(ROUND(L2148,2)*ROUND(G2148,3),2)</f>
      </c>
      <c s="36" t="s">
        <v>55</v>
      </c>
      <c>
        <f>(M2148*21)/100</f>
      </c>
      <c t="s">
        <v>28</v>
      </c>
    </row>
    <row r="2149" spans="1:5" ht="38.25">
      <c r="A2149" s="35" t="s">
        <v>56</v>
      </c>
      <c r="E2149" s="39" t="s">
        <v>3053</v>
      </c>
    </row>
    <row r="2150" spans="1:5" ht="12.75">
      <c r="A2150" s="35" t="s">
        <v>57</v>
      </c>
      <c r="E2150" s="40" t="s">
        <v>5</v>
      </c>
    </row>
    <row r="2151" spans="1:5" ht="12.75">
      <c r="A2151" t="s">
        <v>59</v>
      </c>
      <c r="E2151" s="39" t="s">
        <v>5</v>
      </c>
    </row>
    <row r="2152" spans="1:16" ht="25.5">
      <c r="A2152" t="s">
        <v>50</v>
      </c>
      <c s="34" t="s">
        <v>3054</v>
      </c>
      <c s="34" t="s">
        <v>3055</v>
      </c>
      <c s="35" t="s">
        <v>5</v>
      </c>
      <c s="6" t="s">
        <v>3056</v>
      </c>
      <c s="36" t="s">
        <v>1327</v>
      </c>
      <c s="37">
        <v>1</v>
      </c>
      <c s="36">
        <v>0</v>
      </c>
      <c s="36">
        <f>ROUND(G2152*H2152,6)</f>
      </c>
      <c r="L2152" s="38">
        <v>0</v>
      </c>
      <c s="32">
        <f>ROUND(ROUND(L2152,2)*ROUND(G2152,3),2)</f>
      </c>
      <c s="36" t="s">
        <v>55</v>
      </c>
      <c>
        <f>(M2152*21)/100</f>
      </c>
      <c t="s">
        <v>28</v>
      </c>
    </row>
    <row r="2153" spans="1:5" ht="38.25">
      <c r="A2153" s="35" t="s">
        <v>56</v>
      </c>
      <c r="E2153" s="39" t="s">
        <v>3057</v>
      </c>
    </row>
    <row r="2154" spans="1:5" ht="12.75">
      <c r="A2154" s="35" t="s">
        <v>57</v>
      </c>
      <c r="E2154" s="40" t="s">
        <v>5</v>
      </c>
    </row>
    <row r="2155" spans="1:5" ht="12.75">
      <c r="A2155" t="s">
        <v>59</v>
      </c>
      <c r="E2155" s="39" t="s">
        <v>5</v>
      </c>
    </row>
    <row r="2156" spans="1:16" ht="25.5">
      <c r="A2156" t="s">
        <v>50</v>
      </c>
      <c s="34" t="s">
        <v>3058</v>
      </c>
      <c s="34" t="s">
        <v>3059</v>
      </c>
      <c s="35" t="s">
        <v>5</v>
      </c>
      <c s="6" t="s">
        <v>3060</v>
      </c>
      <c s="36" t="s">
        <v>1327</v>
      </c>
      <c s="37">
        <v>1</v>
      </c>
      <c s="36">
        <v>0</v>
      </c>
      <c s="36">
        <f>ROUND(G2156*H2156,6)</f>
      </c>
      <c r="L2156" s="38">
        <v>0</v>
      </c>
      <c s="32">
        <f>ROUND(ROUND(L2156,2)*ROUND(G2156,3),2)</f>
      </c>
      <c s="36" t="s">
        <v>55</v>
      </c>
      <c>
        <f>(M2156*21)/100</f>
      </c>
      <c t="s">
        <v>28</v>
      </c>
    </row>
    <row r="2157" spans="1:5" ht="25.5">
      <c r="A2157" s="35" t="s">
        <v>56</v>
      </c>
      <c r="E2157" s="39" t="s">
        <v>3060</v>
      </c>
    </row>
    <row r="2158" spans="1:5" ht="12.75">
      <c r="A2158" s="35" t="s">
        <v>57</v>
      </c>
      <c r="E2158" s="40" t="s">
        <v>5</v>
      </c>
    </row>
    <row r="2159" spans="1:5" ht="12.75">
      <c r="A2159" t="s">
        <v>59</v>
      </c>
      <c r="E2159" s="39" t="s">
        <v>5</v>
      </c>
    </row>
    <row r="2160" spans="1:16" ht="25.5">
      <c r="A2160" t="s">
        <v>50</v>
      </c>
      <c s="34" t="s">
        <v>3061</v>
      </c>
      <c s="34" t="s">
        <v>3062</v>
      </c>
      <c s="35" t="s">
        <v>5</v>
      </c>
      <c s="6" t="s">
        <v>3063</v>
      </c>
      <c s="36" t="s">
        <v>1327</v>
      </c>
      <c s="37">
        <v>1</v>
      </c>
      <c s="36">
        <v>0</v>
      </c>
      <c s="36">
        <f>ROUND(G2160*H2160,6)</f>
      </c>
      <c r="L2160" s="38">
        <v>0</v>
      </c>
      <c s="32">
        <f>ROUND(ROUND(L2160,2)*ROUND(G2160,3),2)</f>
      </c>
      <c s="36" t="s">
        <v>55</v>
      </c>
      <c>
        <f>(M2160*21)/100</f>
      </c>
      <c t="s">
        <v>28</v>
      </c>
    </row>
    <row r="2161" spans="1:5" ht="38.25">
      <c r="A2161" s="35" t="s">
        <v>56</v>
      </c>
      <c r="E2161" s="39" t="s">
        <v>3064</v>
      </c>
    </row>
    <row r="2162" spans="1:5" ht="12.75">
      <c r="A2162" s="35" t="s">
        <v>57</v>
      </c>
      <c r="E2162" s="40" t="s">
        <v>5</v>
      </c>
    </row>
    <row r="2163" spans="1:5" ht="12.75">
      <c r="A2163" t="s">
        <v>59</v>
      </c>
      <c r="E2163" s="39" t="s">
        <v>5</v>
      </c>
    </row>
    <row r="2164" spans="1:16" ht="25.5">
      <c r="A2164" t="s">
        <v>50</v>
      </c>
      <c s="34" t="s">
        <v>3065</v>
      </c>
      <c s="34" t="s">
        <v>3066</v>
      </c>
      <c s="35" t="s">
        <v>5</v>
      </c>
      <c s="6" t="s">
        <v>3067</v>
      </c>
      <c s="36" t="s">
        <v>1327</v>
      </c>
      <c s="37">
        <v>1</v>
      </c>
      <c s="36">
        <v>0</v>
      </c>
      <c s="36">
        <f>ROUND(G2164*H2164,6)</f>
      </c>
      <c r="L2164" s="38">
        <v>0</v>
      </c>
      <c s="32">
        <f>ROUND(ROUND(L2164,2)*ROUND(G2164,3),2)</f>
      </c>
      <c s="36" t="s">
        <v>55</v>
      </c>
      <c>
        <f>(M2164*21)/100</f>
      </c>
      <c t="s">
        <v>28</v>
      </c>
    </row>
    <row r="2165" spans="1:5" ht="25.5">
      <c r="A2165" s="35" t="s">
        <v>56</v>
      </c>
      <c r="E2165" s="39" t="s">
        <v>3067</v>
      </c>
    </row>
    <row r="2166" spans="1:5" ht="12.75">
      <c r="A2166" s="35" t="s">
        <v>57</v>
      </c>
      <c r="E2166" s="40" t="s">
        <v>5</v>
      </c>
    </row>
    <row r="2167" spans="1:5" ht="12.75">
      <c r="A2167" t="s">
        <v>59</v>
      </c>
      <c r="E2167" s="39" t="s">
        <v>5</v>
      </c>
    </row>
    <row r="2168" spans="1:16" ht="25.5">
      <c r="A2168" t="s">
        <v>50</v>
      </c>
      <c s="34" t="s">
        <v>1828</v>
      </c>
      <c s="34" t="s">
        <v>3068</v>
      </c>
      <c s="35" t="s">
        <v>5</v>
      </c>
      <c s="6" t="s">
        <v>3069</v>
      </c>
      <c s="36" t="s">
        <v>1327</v>
      </c>
      <c s="37">
        <v>1</v>
      </c>
      <c s="36">
        <v>0</v>
      </c>
      <c s="36">
        <f>ROUND(G2168*H2168,6)</f>
      </c>
      <c r="L2168" s="38">
        <v>0</v>
      </c>
      <c s="32">
        <f>ROUND(ROUND(L2168,2)*ROUND(G2168,3),2)</f>
      </c>
      <c s="36" t="s">
        <v>55</v>
      </c>
      <c>
        <f>(M2168*21)/100</f>
      </c>
      <c t="s">
        <v>28</v>
      </c>
    </row>
    <row r="2169" spans="1:5" ht="25.5">
      <c r="A2169" s="35" t="s">
        <v>56</v>
      </c>
      <c r="E2169" s="39" t="s">
        <v>3069</v>
      </c>
    </row>
    <row r="2170" spans="1:5" ht="12.75">
      <c r="A2170" s="35" t="s">
        <v>57</v>
      </c>
      <c r="E2170" s="40" t="s">
        <v>5</v>
      </c>
    </row>
    <row r="2171" spans="1:5" ht="12.75">
      <c r="A2171" t="s">
        <v>59</v>
      </c>
      <c r="E2171" s="39" t="s">
        <v>5</v>
      </c>
    </row>
    <row r="2172" spans="1:16" ht="25.5">
      <c r="A2172" t="s">
        <v>50</v>
      </c>
      <c s="34" t="s">
        <v>1839</v>
      </c>
      <c s="34" t="s">
        <v>3070</v>
      </c>
      <c s="35" t="s">
        <v>5</v>
      </c>
      <c s="6" t="s">
        <v>3056</v>
      </c>
      <c s="36" t="s">
        <v>1327</v>
      </c>
      <c s="37">
        <v>1</v>
      </c>
      <c s="36">
        <v>0</v>
      </c>
      <c s="36">
        <f>ROUND(G2172*H2172,6)</f>
      </c>
      <c r="L2172" s="38">
        <v>0</v>
      </c>
      <c s="32">
        <f>ROUND(ROUND(L2172,2)*ROUND(G2172,3),2)</f>
      </c>
      <c s="36" t="s">
        <v>55</v>
      </c>
      <c>
        <f>(M2172*21)/100</f>
      </c>
      <c t="s">
        <v>28</v>
      </c>
    </row>
    <row r="2173" spans="1:5" ht="38.25">
      <c r="A2173" s="35" t="s">
        <v>56</v>
      </c>
      <c r="E2173" s="39" t="s">
        <v>3071</v>
      </c>
    </row>
    <row r="2174" spans="1:5" ht="12.75">
      <c r="A2174" s="35" t="s">
        <v>57</v>
      </c>
      <c r="E2174" s="40" t="s">
        <v>5</v>
      </c>
    </row>
    <row r="2175" spans="1:5" ht="12.75">
      <c r="A2175" t="s">
        <v>59</v>
      </c>
      <c r="E2175" s="39" t="s">
        <v>5</v>
      </c>
    </row>
    <row r="2176" spans="1:16" ht="25.5">
      <c r="A2176" t="s">
        <v>50</v>
      </c>
      <c s="34" t="s">
        <v>3072</v>
      </c>
      <c s="34" t="s">
        <v>3073</v>
      </c>
      <c s="35" t="s">
        <v>5</v>
      </c>
      <c s="6" t="s">
        <v>3074</v>
      </c>
      <c s="36" t="s">
        <v>1327</v>
      </c>
      <c s="37">
        <v>1</v>
      </c>
      <c s="36">
        <v>0</v>
      </c>
      <c s="36">
        <f>ROUND(G2176*H2176,6)</f>
      </c>
      <c r="L2176" s="38">
        <v>0</v>
      </c>
      <c s="32">
        <f>ROUND(ROUND(L2176,2)*ROUND(G2176,3),2)</f>
      </c>
      <c s="36" t="s">
        <v>55</v>
      </c>
      <c>
        <f>(M2176*21)/100</f>
      </c>
      <c t="s">
        <v>28</v>
      </c>
    </row>
    <row r="2177" spans="1:5" ht="25.5">
      <c r="A2177" s="35" t="s">
        <v>56</v>
      </c>
      <c r="E2177" s="39" t="s">
        <v>3074</v>
      </c>
    </row>
    <row r="2178" spans="1:5" ht="12.75">
      <c r="A2178" s="35" t="s">
        <v>57</v>
      </c>
      <c r="E2178" s="40" t="s">
        <v>5</v>
      </c>
    </row>
    <row r="2179" spans="1:5" ht="12.75">
      <c r="A2179" t="s">
        <v>59</v>
      </c>
      <c r="E2179" s="39" t="s">
        <v>5</v>
      </c>
    </row>
    <row r="2180" spans="1:16" ht="25.5">
      <c r="A2180" t="s">
        <v>50</v>
      </c>
      <c s="34" t="s">
        <v>1969</v>
      </c>
      <c s="34" t="s">
        <v>3075</v>
      </c>
      <c s="35" t="s">
        <v>5</v>
      </c>
      <c s="6" t="s">
        <v>3076</v>
      </c>
      <c s="36" t="s">
        <v>1327</v>
      </c>
      <c s="37">
        <v>1</v>
      </c>
      <c s="36">
        <v>0</v>
      </c>
      <c s="36">
        <f>ROUND(G2180*H2180,6)</f>
      </c>
      <c r="L2180" s="38">
        <v>0</v>
      </c>
      <c s="32">
        <f>ROUND(ROUND(L2180,2)*ROUND(G2180,3),2)</f>
      </c>
      <c s="36" t="s">
        <v>55</v>
      </c>
      <c>
        <f>(M2180*21)/100</f>
      </c>
      <c t="s">
        <v>28</v>
      </c>
    </row>
    <row r="2181" spans="1:5" ht="25.5">
      <c r="A2181" s="35" t="s">
        <v>56</v>
      </c>
      <c r="E2181" s="39" t="s">
        <v>3076</v>
      </c>
    </row>
    <row r="2182" spans="1:5" ht="12.75">
      <c r="A2182" s="35" t="s">
        <v>57</v>
      </c>
      <c r="E2182" s="40" t="s">
        <v>5</v>
      </c>
    </row>
    <row r="2183" spans="1:5" ht="12.75">
      <c r="A2183" t="s">
        <v>59</v>
      </c>
      <c r="E2183" s="39" t="s">
        <v>5</v>
      </c>
    </row>
    <row r="2184" spans="1:16" ht="25.5">
      <c r="A2184" t="s">
        <v>50</v>
      </c>
      <c s="34" t="s">
        <v>2103</v>
      </c>
      <c s="34" t="s">
        <v>3077</v>
      </c>
      <c s="35" t="s">
        <v>5</v>
      </c>
      <c s="6" t="s">
        <v>3078</v>
      </c>
      <c s="36" t="s">
        <v>1327</v>
      </c>
      <c s="37">
        <v>1</v>
      </c>
      <c s="36">
        <v>0</v>
      </c>
      <c s="36">
        <f>ROUND(G2184*H2184,6)</f>
      </c>
      <c r="L2184" s="38">
        <v>0</v>
      </c>
      <c s="32">
        <f>ROUND(ROUND(L2184,2)*ROUND(G2184,3),2)</f>
      </c>
      <c s="36" t="s">
        <v>55</v>
      </c>
      <c>
        <f>(M2184*21)/100</f>
      </c>
      <c t="s">
        <v>28</v>
      </c>
    </row>
    <row r="2185" spans="1:5" ht="25.5">
      <c r="A2185" s="35" t="s">
        <v>56</v>
      </c>
      <c r="E2185" s="39" t="s">
        <v>3078</v>
      </c>
    </row>
    <row r="2186" spans="1:5" ht="12.75">
      <c r="A2186" s="35" t="s">
        <v>57</v>
      </c>
      <c r="E2186" s="40" t="s">
        <v>5</v>
      </c>
    </row>
    <row r="2187" spans="1:5" ht="12.75">
      <c r="A2187" t="s">
        <v>59</v>
      </c>
      <c r="E2187" s="39" t="s">
        <v>5</v>
      </c>
    </row>
    <row r="2188" spans="1:16" ht="25.5">
      <c r="A2188" t="s">
        <v>50</v>
      </c>
      <c s="34" t="s">
        <v>2130</v>
      </c>
      <c s="34" t="s">
        <v>3079</v>
      </c>
      <c s="35" t="s">
        <v>5</v>
      </c>
      <c s="6" t="s">
        <v>3080</v>
      </c>
      <c s="36" t="s">
        <v>1327</v>
      </c>
      <c s="37">
        <v>1</v>
      </c>
      <c s="36">
        <v>0</v>
      </c>
      <c s="36">
        <f>ROUND(G2188*H2188,6)</f>
      </c>
      <c r="L2188" s="38">
        <v>0</v>
      </c>
      <c s="32">
        <f>ROUND(ROUND(L2188,2)*ROUND(G2188,3),2)</f>
      </c>
      <c s="36" t="s">
        <v>55</v>
      </c>
      <c>
        <f>(M2188*21)/100</f>
      </c>
      <c t="s">
        <v>28</v>
      </c>
    </row>
    <row r="2189" spans="1:5" ht="25.5">
      <c r="A2189" s="35" t="s">
        <v>56</v>
      </c>
      <c r="E2189" s="39" t="s">
        <v>3080</v>
      </c>
    </row>
    <row r="2190" spans="1:5" ht="12.75">
      <c r="A2190" s="35" t="s">
        <v>57</v>
      </c>
      <c r="E2190" s="40" t="s">
        <v>5</v>
      </c>
    </row>
    <row r="2191" spans="1:5" ht="12.75">
      <c r="A2191" t="s">
        <v>59</v>
      </c>
      <c r="E2191" s="39" t="s">
        <v>5</v>
      </c>
    </row>
    <row r="2192" spans="1:16" ht="25.5">
      <c r="A2192" t="s">
        <v>50</v>
      </c>
      <c s="34" t="s">
        <v>2759</v>
      </c>
      <c s="34" t="s">
        <v>3081</v>
      </c>
      <c s="35" t="s">
        <v>5</v>
      </c>
      <c s="6" t="s">
        <v>3082</v>
      </c>
      <c s="36" t="s">
        <v>1327</v>
      </c>
      <c s="37">
        <v>1</v>
      </c>
      <c s="36">
        <v>0</v>
      </c>
      <c s="36">
        <f>ROUND(G2192*H2192,6)</f>
      </c>
      <c r="L2192" s="38">
        <v>0</v>
      </c>
      <c s="32">
        <f>ROUND(ROUND(L2192,2)*ROUND(G2192,3),2)</f>
      </c>
      <c s="36" t="s">
        <v>55</v>
      </c>
      <c>
        <f>(M2192*21)/100</f>
      </c>
      <c t="s">
        <v>28</v>
      </c>
    </row>
    <row r="2193" spans="1:5" ht="25.5">
      <c r="A2193" s="35" t="s">
        <v>56</v>
      </c>
      <c r="E2193" s="39" t="s">
        <v>3082</v>
      </c>
    </row>
    <row r="2194" spans="1:5" ht="12.75">
      <c r="A2194" s="35" t="s">
        <v>57</v>
      </c>
      <c r="E2194" s="40" t="s">
        <v>5</v>
      </c>
    </row>
    <row r="2195" spans="1:5" ht="12.75">
      <c r="A2195" t="s">
        <v>59</v>
      </c>
      <c r="E2195" s="39" t="s">
        <v>5</v>
      </c>
    </row>
    <row r="2196" spans="1:16" ht="25.5">
      <c r="A2196" t="s">
        <v>50</v>
      </c>
      <c s="34" t="s">
        <v>3083</v>
      </c>
      <c s="34" t="s">
        <v>3084</v>
      </c>
      <c s="35" t="s">
        <v>5</v>
      </c>
      <c s="6" t="s">
        <v>3085</v>
      </c>
      <c s="36" t="s">
        <v>1327</v>
      </c>
      <c s="37">
        <v>1</v>
      </c>
      <c s="36">
        <v>0</v>
      </c>
      <c s="36">
        <f>ROUND(G2196*H2196,6)</f>
      </c>
      <c r="L2196" s="38">
        <v>0</v>
      </c>
      <c s="32">
        <f>ROUND(ROUND(L2196,2)*ROUND(G2196,3),2)</f>
      </c>
      <c s="36" t="s">
        <v>55</v>
      </c>
      <c>
        <f>(M2196*21)/100</f>
      </c>
      <c t="s">
        <v>28</v>
      </c>
    </row>
    <row r="2197" spans="1:5" ht="25.5">
      <c r="A2197" s="35" t="s">
        <v>56</v>
      </c>
      <c r="E2197" s="39" t="s">
        <v>3085</v>
      </c>
    </row>
    <row r="2198" spans="1:5" ht="12.75">
      <c r="A2198" s="35" t="s">
        <v>57</v>
      </c>
      <c r="E2198" s="40" t="s">
        <v>5</v>
      </c>
    </row>
    <row r="2199" spans="1:5" ht="12.75">
      <c r="A2199" t="s">
        <v>59</v>
      </c>
      <c r="E2199" s="39" t="s">
        <v>5</v>
      </c>
    </row>
    <row r="2200" spans="1:16" ht="25.5">
      <c r="A2200" t="s">
        <v>50</v>
      </c>
      <c s="34" t="s">
        <v>3086</v>
      </c>
      <c s="34" t="s">
        <v>3087</v>
      </c>
      <c s="35" t="s">
        <v>5</v>
      </c>
      <c s="6" t="s">
        <v>3088</v>
      </c>
      <c s="36" t="s">
        <v>1327</v>
      </c>
      <c s="37">
        <v>1</v>
      </c>
      <c s="36">
        <v>0</v>
      </c>
      <c s="36">
        <f>ROUND(G2200*H2200,6)</f>
      </c>
      <c r="L2200" s="38">
        <v>0</v>
      </c>
      <c s="32">
        <f>ROUND(ROUND(L2200,2)*ROUND(G2200,3),2)</f>
      </c>
      <c s="36" t="s">
        <v>55</v>
      </c>
      <c>
        <f>(M2200*21)/100</f>
      </c>
      <c t="s">
        <v>28</v>
      </c>
    </row>
    <row r="2201" spans="1:5" ht="25.5">
      <c r="A2201" s="35" t="s">
        <v>56</v>
      </c>
      <c r="E2201" s="39" t="s">
        <v>3088</v>
      </c>
    </row>
    <row r="2202" spans="1:5" ht="12.75">
      <c r="A2202" s="35" t="s">
        <v>57</v>
      </c>
      <c r="E2202" s="40" t="s">
        <v>5</v>
      </c>
    </row>
    <row r="2203" spans="1:5" ht="12.75">
      <c r="A2203" t="s">
        <v>59</v>
      </c>
      <c r="E2203" s="39" t="s">
        <v>5</v>
      </c>
    </row>
    <row r="2204" spans="1:16" ht="25.5">
      <c r="A2204" t="s">
        <v>50</v>
      </c>
      <c s="34" t="s">
        <v>3089</v>
      </c>
      <c s="34" t="s">
        <v>3090</v>
      </c>
      <c s="35" t="s">
        <v>5</v>
      </c>
      <c s="6" t="s">
        <v>3091</v>
      </c>
      <c s="36" t="s">
        <v>1327</v>
      </c>
      <c s="37">
        <v>1</v>
      </c>
      <c s="36">
        <v>0</v>
      </c>
      <c s="36">
        <f>ROUND(G2204*H2204,6)</f>
      </c>
      <c r="L2204" s="38">
        <v>0</v>
      </c>
      <c s="32">
        <f>ROUND(ROUND(L2204,2)*ROUND(G2204,3),2)</f>
      </c>
      <c s="36" t="s">
        <v>55</v>
      </c>
      <c>
        <f>(M2204*21)/100</f>
      </c>
      <c t="s">
        <v>28</v>
      </c>
    </row>
    <row r="2205" spans="1:5" ht="25.5">
      <c r="A2205" s="35" t="s">
        <v>56</v>
      </c>
      <c r="E2205" s="39" t="s">
        <v>3091</v>
      </c>
    </row>
    <row r="2206" spans="1:5" ht="12.75">
      <c r="A2206" s="35" t="s">
        <v>57</v>
      </c>
      <c r="E2206" s="40" t="s">
        <v>5</v>
      </c>
    </row>
    <row r="2207" spans="1:5" ht="12.75">
      <c r="A2207" t="s">
        <v>59</v>
      </c>
      <c r="E2207" s="39" t="s">
        <v>5</v>
      </c>
    </row>
    <row r="2208" spans="1:16" ht="25.5">
      <c r="A2208" t="s">
        <v>50</v>
      </c>
      <c s="34" t="s">
        <v>2922</v>
      </c>
      <c s="34" t="s">
        <v>3092</v>
      </c>
      <c s="35" t="s">
        <v>5</v>
      </c>
      <c s="6" t="s">
        <v>3093</v>
      </c>
      <c s="36" t="s">
        <v>1327</v>
      </c>
      <c s="37">
        <v>1</v>
      </c>
      <c s="36">
        <v>0</v>
      </c>
      <c s="36">
        <f>ROUND(G2208*H2208,6)</f>
      </c>
      <c r="L2208" s="38">
        <v>0</v>
      </c>
      <c s="32">
        <f>ROUND(ROUND(L2208,2)*ROUND(G2208,3),2)</f>
      </c>
      <c s="36" t="s">
        <v>55</v>
      </c>
      <c>
        <f>(M2208*21)/100</f>
      </c>
      <c t="s">
        <v>28</v>
      </c>
    </row>
    <row r="2209" spans="1:5" ht="25.5">
      <c r="A2209" s="35" t="s">
        <v>56</v>
      </c>
      <c r="E2209" s="39" t="s">
        <v>3093</v>
      </c>
    </row>
    <row r="2210" spans="1:5" ht="12.75">
      <c r="A2210" s="35" t="s">
        <v>57</v>
      </c>
      <c r="E2210" s="40" t="s">
        <v>5</v>
      </c>
    </row>
    <row r="2211" spans="1:5" ht="12.75">
      <c r="A2211" t="s">
        <v>59</v>
      </c>
      <c r="E2211" s="39" t="s">
        <v>5</v>
      </c>
    </row>
    <row r="2212" spans="1:16" ht="25.5">
      <c r="A2212" t="s">
        <v>50</v>
      </c>
      <c s="34" t="s">
        <v>3094</v>
      </c>
      <c s="34" t="s">
        <v>3095</v>
      </c>
      <c s="35" t="s">
        <v>5</v>
      </c>
      <c s="6" t="s">
        <v>3096</v>
      </c>
      <c s="36" t="s">
        <v>1327</v>
      </c>
      <c s="37">
        <v>1</v>
      </c>
      <c s="36">
        <v>0</v>
      </c>
      <c s="36">
        <f>ROUND(G2212*H2212,6)</f>
      </c>
      <c r="L2212" s="38">
        <v>0</v>
      </c>
      <c s="32">
        <f>ROUND(ROUND(L2212,2)*ROUND(G2212,3),2)</f>
      </c>
      <c s="36" t="s">
        <v>55</v>
      </c>
      <c>
        <f>(M2212*21)/100</f>
      </c>
      <c t="s">
        <v>28</v>
      </c>
    </row>
    <row r="2213" spans="1:5" ht="25.5">
      <c r="A2213" s="35" t="s">
        <v>56</v>
      </c>
      <c r="E2213" s="39" t="s">
        <v>3096</v>
      </c>
    </row>
    <row r="2214" spans="1:5" ht="12.75">
      <c r="A2214" s="35" t="s">
        <v>57</v>
      </c>
      <c r="E2214" s="40" t="s">
        <v>5</v>
      </c>
    </row>
    <row r="2215" spans="1:5" ht="12.75">
      <c r="A2215" t="s">
        <v>59</v>
      </c>
      <c r="E2215" s="39" t="s">
        <v>5</v>
      </c>
    </row>
    <row r="2216" spans="1:16" ht="25.5">
      <c r="A2216" t="s">
        <v>50</v>
      </c>
      <c s="34" t="s">
        <v>2952</v>
      </c>
      <c s="34" t="s">
        <v>3097</v>
      </c>
      <c s="35" t="s">
        <v>5</v>
      </c>
      <c s="6" t="s">
        <v>3098</v>
      </c>
      <c s="36" t="s">
        <v>1327</v>
      </c>
      <c s="37">
        <v>1</v>
      </c>
      <c s="36">
        <v>0</v>
      </c>
      <c s="36">
        <f>ROUND(G2216*H2216,6)</f>
      </c>
      <c r="L2216" s="38">
        <v>0</v>
      </c>
      <c s="32">
        <f>ROUND(ROUND(L2216,2)*ROUND(G2216,3),2)</f>
      </c>
      <c s="36" t="s">
        <v>55</v>
      </c>
      <c>
        <f>(M2216*21)/100</f>
      </c>
      <c t="s">
        <v>28</v>
      </c>
    </row>
    <row r="2217" spans="1:5" ht="25.5">
      <c r="A2217" s="35" t="s">
        <v>56</v>
      </c>
      <c r="E2217" s="39" t="s">
        <v>3098</v>
      </c>
    </row>
    <row r="2218" spans="1:5" ht="12.75">
      <c r="A2218" s="35" t="s">
        <v>57</v>
      </c>
      <c r="E2218" s="40" t="s">
        <v>5</v>
      </c>
    </row>
    <row r="2219" spans="1:5" ht="12.75">
      <c r="A2219" t="s">
        <v>59</v>
      </c>
      <c r="E2219" s="39" t="s">
        <v>5</v>
      </c>
    </row>
    <row r="2220" spans="1:16" ht="25.5">
      <c r="A2220" t="s">
        <v>50</v>
      </c>
      <c s="34" t="s">
        <v>3099</v>
      </c>
      <c s="34" t="s">
        <v>3100</v>
      </c>
      <c s="35" t="s">
        <v>5</v>
      </c>
      <c s="6" t="s">
        <v>3101</v>
      </c>
      <c s="36" t="s">
        <v>1327</v>
      </c>
      <c s="37">
        <v>1</v>
      </c>
      <c s="36">
        <v>0</v>
      </c>
      <c s="36">
        <f>ROUND(G2220*H2220,6)</f>
      </c>
      <c r="L2220" s="38">
        <v>0</v>
      </c>
      <c s="32">
        <f>ROUND(ROUND(L2220,2)*ROUND(G2220,3),2)</f>
      </c>
      <c s="36" t="s">
        <v>55</v>
      </c>
      <c>
        <f>(M2220*21)/100</f>
      </c>
      <c t="s">
        <v>28</v>
      </c>
    </row>
    <row r="2221" spans="1:5" ht="25.5">
      <c r="A2221" s="35" t="s">
        <v>56</v>
      </c>
      <c r="E2221" s="39" t="s">
        <v>3101</v>
      </c>
    </row>
    <row r="2222" spans="1:5" ht="12.75">
      <c r="A2222" s="35" t="s">
        <v>57</v>
      </c>
      <c r="E2222" s="40" t="s">
        <v>5</v>
      </c>
    </row>
    <row r="2223" spans="1:5" ht="12.75">
      <c r="A2223" t="s">
        <v>59</v>
      </c>
      <c r="E2223" s="39" t="s">
        <v>5</v>
      </c>
    </row>
    <row r="2224" spans="1:16" ht="25.5">
      <c r="A2224" t="s">
        <v>50</v>
      </c>
      <c s="34" t="s">
        <v>3102</v>
      </c>
      <c s="34" t="s">
        <v>3103</v>
      </c>
      <c s="35" t="s">
        <v>5</v>
      </c>
      <c s="6" t="s">
        <v>3104</v>
      </c>
      <c s="36" t="s">
        <v>1327</v>
      </c>
      <c s="37">
        <v>1</v>
      </c>
      <c s="36">
        <v>0</v>
      </c>
      <c s="36">
        <f>ROUND(G2224*H2224,6)</f>
      </c>
      <c r="L2224" s="38">
        <v>0</v>
      </c>
      <c s="32">
        <f>ROUND(ROUND(L2224,2)*ROUND(G2224,3),2)</f>
      </c>
      <c s="36" t="s">
        <v>55</v>
      </c>
      <c>
        <f>(M2224*21)/100</f>
      </c>
      <c t="s">
        <v>28</v>
      </c>
    </row>
    <row r="2225" spans="1:5" ht="25.5">
      <c r="A2225" s="35" t="s">
        <v>56</v>
      </c>
      <c r="E2225" s="39" t="s">
        <v>3104</v>
      </c>
    </row>
    <row r="2226" spans="1:5" ht="12.75">
      <c r="A2226" s="35" t="s">
        <v>57</v>
      </c>
      <c r="E2226" s="40" t="s">
        <v>5</v>
      </c>
    </row>
    <row r="2227" spans="1:5" ht="12.75">
      <c r="A2227" t="s">
        <v>59</v>
      </c>
      <c r="E2227" s="39" t="s">
        <v>5</v>
      </c>
    </row>
    <row r="2228" spans="1:16" ht="25.5">
      <c r="A2228" t="s">
        <v>50</v>
      </c>
      <c s="34" t="s">
        <v>2966</v>
      </c>
      <c s="34" t="s">
        <v>3105</v>
      </c>
      <c s="35" t="s">
        <v>5</v>
      </c>
      <c s="6" t="s">
        <v>3106</v>
      </c>
      <c s="36" t="s">
        <v>1327</v>
      </c>
      <c s="37">
        <v>1</v>
      </c>
      <c s="36">
        <v>0</v>
      </c>
      <c s="36">
        <f>ROUND(G2228*H2228,6)</f>
      </c>
      <c r="L2228" s="38">
        <v>0</v>
      </c>
      <c s="32">
        <f>ROUND(ROUND(L2228,2)*ROUND(G2228,3),2)</f>
      </c>
      <c s="36" t="s">
        <v>55</v>
      </c>
      <c>
        <f>(M2228*21)/100</f>
      </c>
      <c t="s">
        <v>28</v>
      </c>
    </row>
    <row r="2229" spans="1:5" ht="25.5">
      <c r="A2229" s="35" t="s">
        <v>56</v>
      </c>
      <c r="E2229" s="39" t="s">
        <v>3106</v>
      </c>
    </row>
    <row r="2230" spans="1:5" ht="12.75">
      <c r="A2230" s="35" t="s">
        <v>57</v>
      </c>
      <c r="E2230" s="40" t="s">
        <v>5</v>
      </c>
    </row>
    <row r="2231" spans="1:5" ht="12.75">
      <c r="A2231" t="s">
        <v>59</v>
      </c>
      <c r="E2231" s="39" t="s">
        <v>5</v>
      </c>
    </row>
    <row r="2232" spans="1:16" ht="25.5">
      <c r="A2232" t="s">
        <v>50</v>
      </c>
      <c s="34" t="s">
        <v>3107</v>
      </c>
      <c s="34" t="s">
        <v>3108</v>
      </c>
      <c s="35" t="s">
        <v>5</v>
      </c>
      <c s="6" t="s">
        <v>3109</v>
      </c>
      <c s="36" t="s">
        <v>1327</v>
      </c>
      <c s="37">
        <v>1</v>
      </c>
      <c s="36">
        <v>0</v>
      </c>
      <c s="36">
        <f>ROUND(G2232*H2232,6)</f>
      </c>
      <c r="L2232" s="38">
        <v>0</v>
      </c>
      <c s="32">
        <f>ROUND(ROUND(L2232,2)*ROUND(G2232,3),2)</f>
      </c>
      <c s="36" t="s">
        <v>55</v>
      </c>
      <c>
        <f>(M2232*21)/100</f>
      </c>
      <c t="s">
        <v>28</v>
      </c>
    </row>
    <row r="2233" spans="1:5" ht="25.5">
      <c r="A2233" s="35" t="s">
        <v>56</v>
      </c>
      <c r="E2233" s="39" t="s">
        <v>3109</v>
      </c>
    </row>
    <row r="2234" spans="1:5" ht="12.75">
      <c r="A2234" s="35" t="s">
        <v>57</v>
      </c>
      <c r="E2234" s="40" t="s">
        <v>5</v>
      </c>
    </row>
    <row r="2235" spans="1:5" ht="12.75">
      <c r="A2235" t="s">
        <v>59</v>
      </c>
      <c r="E2235" s="39" t="s">
        <v>5</v>
      </c>
    </row>
    <row r="2236" spans="1:16" ht="25.5">
      <c r="A2236" t="s">
        <v>50</v>
      </c>
      <c s="34" t="s">
        <v>3110</v>
      </c>
      <c s="34" t="s">
        <v>3111</v>
      </c>
      <c s="35" t="s">
        <v>5</v>
      </c>
      <c s="6" t="s">
        <v>3112</v>
      </c>
      <c s="36" t="s">
        <v>1327</v>
      </c>
      <c s="37">
        <v>1</v>
      </c>
      <c s="36">
        <v>0</v>
      </c>
      <c s="36">
        <f>ROUND(G2236*H2236,6)</f>
      </c>
      <c r="L2236" s="38">
        <v>0</v>
      </c>
      <c s="32">
        <f>ROUND(ROUND(L2236,2)*ROUND(G2236,3),2)</f>
      </c>
      <c s="36" t="s">
        <v>55</v>
      </c>
      <c>
        <f>(M2236*21)/100</f>
      </c>
      <c t="s">
        <v>28</v>
      </c>
    </row>
    <row r="2237" spans="1:5" ht="25.5">
      <c r="A2237" s="35" t="s">
        <v>56</v>
      </c>
      <c r="E2237" s="39" t="s">
        <v>3112</v>
      </c>
    </row>
    <row r="2238" spans="1:5" ht="12.75">
      <c r="A2238" s="35" t="s">
        <v>57</v>
      </c>
      <c r="E2238" s="40" t="s">
        <v>5</v>
      </c>
    </row>
    <row r="2239" spans="1:5" ht="12.75">
      <c r="A2239" t="s">
        <v>59</v>
      </c>
      <c r="E2239" s="39" t="s">
        <v>5</v>
      </c>
    </row>
    <row r="2240" spans="1:16" ht="25.5">
      <c r="A2240" t="s">
        <v>50</v>
      </c>
      <c s="34" t="s">
        <v>3113</v>
      </c>
      <c s="34" t="s">
        <v>3114</v>
      </c>
      <c s="35" t="s">
        <v>5</v>
      </c>
      <c s="6" t="s">
        <v>3115</v>
      </c>
      <c s="36" t="s">
        <v>1327</v>
      </c>
      <c s="37">
        <v>1</v>
      </c>
      <c s="36">
        <v>0</v>
      </c>
      <c s="36">
        <f>ROUND(G2240*H2240,6)</f>
      </c>
      <c r="L2240" s="38">
        <v>0</v>
      </c>
      <c s="32">
        <f>ROUND(ROUND(L2240,2)*ROUND(G2240,3),2)</f>
      </c>
      <c s="36" t="s">
        <v>55</v>
      </c>
      <c>
        <f>(M2240*21)/100</f>
      </c>
      <c t="s">
        <v>28</v>
      </c>
    </row>
    <row r="2241" spans="1:5" ht="25.5">
      <c r="A2241" s="35" t="s">
        <v>56</v>
      </c>
      <c r="E2241" s="39" t="s">
        <v>3115</v>
      </c>
    </row>
    <row r="2242" spans="1:5" ht="12.75">
      <c r="A2242" s="35" t="s">
        <v>57</v>
      </c>
      <c r="E2242" s="40" t="s">
        <v>5</v>
      </c>
    </row>
    <row r="2243" spans="1:5" ht="12.75">
      <c r="A2243" t="s">
        <v>59</v>
      </c>
      <c r="E2243" s="39" t="s">
        <v>5</v>
      </c>
    </row>
    <row r="2244" spans="1:16" ht="25.5">
      <c r="A2244" t="s">
        <v>50</v>
      </c>
      <c s="34" t="s">
        <v>3116</v>
      </c>
      <c s="34" t="s">
        <v>3117</v>
      </c>
      <c s="35" t="s">
        <v>5</v>
      </c>
      <c s="6" t="s">
        <v>3118</v>
      </c>
      <c s="36" t="s">
        <v>1327</v>
      </c>
      <c s="37">
        <v>1</v>
      </c>
      <c s="36">
        <v>0</v>
      </c>
      <c s="36">
        <f>ROUND(G2244*H2244,6)</f>
      </c>
      <c r="L2244" s="38">
        <v>0</v>
      </c>
      <c s="32">
        <f>ROUND(ROUND(L2244,2)*ROUND(G2244,3),2)</f>
      </c>
      <c s="36" t="s">
        <v>55</v>
      </c>
      <c>
        <f>(M2244*21)/100</f>
      </c>
      <c t="s">
        <v>28</v>
      </c>
    </row>
    <row r="2245" spans="1:5" ht="38.25">
      <c r="A2245" s="35" t="s">
        <v>56</v>
      </c>
      <c r="E2245" s="39" t="s">
        <v>3119</v>
      </c>
    </row>
    <row r="2246" spans="1:5" ht="12.75">
      <c r="A2246" s="35" t="s">
        <v>57</v>
      </c>
      <c r="E2246" s="40" t="s">
        <v>5</v>
      </c>
    </row>
    <row r="2247" spans="1:5" ht="12.75">
      <c r="A2247" t="s">
        <v>59</v>
      </c>
      <c r="E2247" s="39" t="s">
        <v>5</v>
      </c>
    </row>
    <row r="2248" spans="1:16" ht="25.5">
      <c r="A2248" t="s">
        <v>50</v>
      </c>
      <c s="34" t="s">
        <v>3014</v>
      </c>
      <c s="34" t="s">
        <v>3120</v>
      </c>
      <c s="35" t="s">
        <v>5</v>
      </c>
      <c s="6" t="s">
        <v>3118</v>
      </c>
      <c s="36" t="s">
        <v>1327</v>
      </c>
      <c s="37">
        <v>1</v>
      </c>
      <c s="36">
        <v>0</v>
      </c>
      <c s="36">
        <f>ROUND(G2248*H2248,6)</f>
      </c>
      <c r="L2248" s="38">
        <v>0</v>
      </c>
      <c s="32">
        <f>ROUND(ROUND(L2248,2)*ROUND(G2248,3),2)</f>
      </c>
      <c s="36" t="s">
        <v>55</v>
      </c>
      <c>
        <f>(M2248*21)/100</f>
      </c>
      <c t="s">
        <v>28</v>
      </c>
    </row>
    <row r="2249" spans="1:5" ht="38.25">
      <c r="A2249" s="35" t="s">
        <v>56</v>
      </c>
      <c r="E2249" s="39" t="s">
        <v>3121</v>
      </c>
    </row>
    <row r="2250" spans="1:5" ht="12.75">
      <c r="A2250" s="35" t="s">
        <v>57</v>
      </c>
      <c r="E2250" s="40" t="s">
        <v>5</v>
      </c>
    </row>
    <row r="2251" spans="1:5" ht="12.75">
      <c r="A2251" t="s">
        <v>59</v>
      </c>
      <c r="E2251" s="39" t="s">
        <v>5</v>
      </c>
    </row>
    <row r="2252" spans="1:16" ht="25.5">
      <c r="A2252" t="s">
        <v>50</v>
      </c>
      <c s="34" t="s">
        <v>3048</v>
      </c>
      <c s="34" t="s">
        <v>3122</v>
      </c>
      <c s="35" t="s">
        <v>5</v>
      </c>
      <c s="6" t="s">
        <v>3123</v>
      </c>
      <c s="36" t="s">
        <v>1327</v>
      </c>
      <c s="37">
        <v>1</v>
      </c>
      <c s="36">
        <v>0</v>
      </c>
      <c s="36">
        <f>ROUND(G2252*H2252,6)</f>
      </c>
      <c r="L2252" s="38">
        <v>0</v>
      </c>
      <c s="32">
        <f>ROUND(ROUND(L2252,2)*ROUND(G2252,3),2)</f>
      </c>
      <c s="36" t="s">
        <v>55</v>
      </c>
      <c>
        <f>(M2252*21)/100</f>
      </c>
      <c t="s">
        <v>28</v>
      </c>
    </row>
    <row r="2253" spans="1:5" ht="25.5">
      <c r="A2253" s="35" t="s">
        <v>56</v>
      </c>
      <c r="E2253" s="39" t="s">
        <v>3123</v>
      </c>
    </row>
    <row r="2254" spans="1:5" ht="12.75">
      <c r="A2254" s="35" t="s">
        <v>57</v>
      </c>
      <c r="E2254" s="40" t="s">
        <v>5</v>
      </c>
    </row>
    <row r="2255" spans="1:5" ht="12.75">
      <c r="A2255" t="s">
        <v>59</v>
      </c>
      <c r="E2255" s="39" t="s">
        <v>5</v>
      </c>
    </row>
    <row r="2256" spans="1:16" ht="25.5">
      <c r="A2256" t="s">
        <v>50</v>
      </c>
      <c s="34" t="s">
        <v>3124</v>
      </c>
      <c s="34" t="s">
        <v>3125</v>
      </c>
      <c s="35" t="s">
        <v>5</v>
      </c>
      <c s="6" t="s">
        <v>3126</v>
      </c>
      <c s="36" t="s">
        <v>1327</v>
      </c>
      <c s="37">
        <v>1</v>
      </c>
      <c s="36">
        <v>0</v>
      </c>
      <c s="36">
        <f>ROUND(G2256*H2256,6)</f>
      </c>
      <c r="L2256" s="38">
        <v>0</v>
      </c>
      <c s="32">
        <f>ROUND(ROUND(L2256,2)*ROUND(G2256,3),2)</f>
      </c>
      <c s="36" t="s">
        <v>55</v>
      </c>
      <c>
        <f>(M2256*21)/100</f>
      </c>
      <c t="s">
        <v>28</v>
      </c>
    </row>
    <row r="2257" spans="1:5" ht="25.5">
      <c r="A2257" s="35" t="s">
        <v>56</v>
      </c>
      <c r="E2257" s="39" t="s">
        <v>3126</v>
      </c>
    </row>
    <row r="2258" spans="1:5" ht="12.75">
      <c r="A2258" s="35" t="s">
        <v>57</v>
      </c>
      <c r="E2258" s="40" t="s">
        <v>5</v>
      </c>
    </row>
    <row r="2259" spans="1:5" ht="12.75">
      <c r="A2259" t="s">
        <v>59</v>
      </c>
      <c r="E2259" s="39" t="s">
        <v>5</v>
      </c>
    </row>
    <row r="2260" spans="1:16" ht="25.5">
      <c r="A2260" t="s">
        <v>50</v>
      </c>
      <c s="34" t="s">
        <v>3127</v>
      </c>
      <c s="34" t="s">
        <v>3128</v>
      </c>
      <c s="35" t="s">
        <v>5</v>
      </c>
      <c s="6" t="s">
        <v>3129</v>
      </c>
      <c s="36" t="s">
        <v>1327</v>
      </c>
      <c s="37">
        <v>1</v>
      </c>
      <c s="36">
        <v>0</v>
      </c>
      <c s="36">
        <f>ROUND(G2260*H2260,6)</f>
      </c>
      <c r="L2260" s="38">
        <v>0</v>
      </c>
      <c s="32">
        <f>ROUND(ROUND(L2260,2)*ROUND(G2260,3),2)</f>
      </c>
      <c s="36" t="s">
        <v>55</v>
      </c>
      <c>
        <f>(M2260*21)/100</f>
      </c>
      <c t="s">
        <v>28</v>
      </c>
    </row>
    <row r="2261" spans="1:5" ht="25.5">
      <c r="A2261" s="35" t="s">
        <v>56</v>
      </c>
      <c r="E2261" s="39" t="s">
        <v>3129</v>
      </c>
    </row>
    <row r="2262" spans="1:5" ht="12.75">
      <c r="A2262" s="35" t="s">
        <v>57</v>
      </c>
      <c r="E2262" s="40" t="s">
        <v>5</v>
      </c>
    </row>
    <row r="2263" spans="1:5" ht="12.75">
      <c r="A2263" t="s">
        <v>59</v>
      </c>
      <c r="E2263" s="39" t="s">
        <v>5</v>
      </c>
    </row>
    <row r="2264" spans="1:16" ht="25.5">
      <c r="A2264" t="s">
        <v>50</v>
      </c>
      <c s="34" t="s">
        <v>3130</v>
      </c>
      <c s="34" t="s">
        <v>3131</v>
      </c>
      <c s="35" t="s">
        <v>5</v>
      </c>
      <c s="6" t="s">
        <v>3132</v>
      </c>
      <c s="36" t="s">
        <v>1327</v>
      </c>
      <c s="37">
        <v>1</v>
      </c>
      <c s="36">
        <v>0</v>
      </c>
      <c s="36">
        <f>ROUND(G2264*H2264,6)</f>
      </c>
      <c r="L2264" s="38">
        <v>0</v>
      </c>
      <c s="32">
        <f>ROUND(ROUND(L2264,2)*ROUND(G2264,3),2)</f>
      </c>
      <c s="36" t="s">
        <v>55</v>
      </c>
      <c>
        <f>(M2264*21)/100</f>
      </c>
      <c t="s">
        <v>28</v>
      </c>
    </row>
    <row r="2265" spans="1:5" ht="25.5">
      <c r="A2265" s="35" t="s">
        <v>56</v>
      </c>
      <c r="E2265" s="39" t="s">
        <v>3132</v>
      </c>
    </row>
    <row r="2266" spans="1:5" ht="12.75">
      <c r="A2266" s="35" t="s">
        <v>57</v>
      </c>
      <c r="E2266" s="40" t="s">
        <v>5</v>
      </c>
    </row>
    <row r="2267" spans="1:5" ht="12.75">
      <c r="A2267" t="s">
        <v>59</v>
      </c>
      <c r="E2267" s="39" t="s">
        <v>5</v>
      </c>
    </row>
    <row r="2268" spans="1:16" ht="25.5">
      <c r="A2268" t="s">
        <v>50</v>
      </c>
      <c s="34" t="s">
        <v>3133</v>
      </c>
      <c s="34" t="s">
        <v>3134</v>
      </c>
      <c s="35" t="s">
        <v>5</v>
      </c>
      <c s="6" t="s">
        <v>3135</v>
      </c>
      <c s="36" t="s">
        <v>1327</v>
      </c>
      <c s="37">
        <v>1</v>
      </c>
      <c s="36">
        <v>0</v>
      </c>
      <c s="36">
        <f>ROUND(G2268*H2268,6)</f>
      </c>
      <c r="L2268" s="38">
        <v>0</v>
      </c>
      <c s="32">
        <f>ROUND(ROUND(L2268,2)*ROUND(G2268,3),2)</f>
      </c>
      <c s="36" t="s">
        <v>55</v>
      </c>
      <c>
        <f>(M2268*21)/100</f>
      </c>
      <c t="s">
        <v>28</v>
      </c>
    </row>
    <row r="2269" spans="1:5" ht="25.5">
      <c r="A2269" s="35" t="s">
        <v>56</v>
      </c>
      <c r="E2269" s="39" t="s">
        <v>3135</v>
      </c>
    </row>
    <row r="2270" spans="1:5" ht="12.75">
      <c r="A2270" s="35" t="s">
        <v>57</v>
      </c>
      <c r="E2270" s="40" t="s">
        <v>5</v>
      </c>
    </row>
    <row r="2271" spans="1:5" ht="12.75">
      <c r="A2271" t="s">
        <v>59</v>
      </c>
      <c r="E2271" s="39" t="s">
        <v>5</v>
      </c>
    </row>
    <row r="2272" spans="1:16" ht="25.5">
      <c r="A2272" t="s">
        <v>50</v>
      </c>
      <c s="34" t="s">
        <v>3136</v>
      </c>
      <c s="34" t="s">
        <v>3137</v>
      </c>
      <c s="35" t="s">
        <v>5</v>
      </c>
      <c s="6" t="s">
        <v>3138</v>
      </c>
      <c s="36" t="s">
        <v>1327</v>
      </c>
      <c s="37">
        <v>1</v>
      </c>
      <c s="36">
        <v>0</v>
      </c>
      <c s="36">
        <f>ROUND(G2272*H2272,6)</f>
      </c>
      <c r="L2272" s="38">
        <v>0</v>
      </c>
      <c s="32">
        <f>ROUND(ROUND(L2272,2)*ROUND(G2272,3),2)</f>
      </c>
      <c s="36" t="s">
        <v>55</v>
      </c>
      <c>
        <f>(M2272*21)/100</f>
      </c>
      <c t="s">
        <v>28</v>
      </c>
    </row>
    <row r="2273" spans="1:5" ht="25.5">
      <c r="A2273" s="35" t="s">
        <v>56</v>
      </c>
      <c r="E2273" s="39" t="s">
        <v>3138</v>
      </c>
    </row>
    <row r="2274" spans="1:5" ht="12.75">
      <c r="A2274" s="35" t="s">
        <v>57</v>
      </c>
      <c r="E2274" s="40" t="s">
        <v>5</v>
      </c>
    </row>
    <row r="2275" spans="1:5" ht="12.75">
      <c r="A2275" t="s">
        <v>59</v>
      </c>
      <c r="E2275" s="39" t="s">
        <v>5</v>
      </c>
    </row>
    <row r="2276" spans="1:16" ht="25.5">
      <c r="A2276" t="s">
        <v>50</v>
      </c>
      <c s="34" t="s">
        <v>3139</v>
      </c>
      <c s="34" t="s">
        <v>3140</v>
      </c>
      <c s="35" t="s">
        <v>5</v>
      </c>
      <c s="6" t="s">
        <v>3141</v>
      </c>
      <c s="36" t="s">
        <v>1327</v>
      </c>
      <c s="37">
        <v>1</v>
      </c>
      <c s="36">
        <v>0</v>
      </c>
      <c s="36">
        <f>ROUND(G2276*H2276,6)</f>
      </c>
      <c r="L2276" s="38">
        <v>0</v>
      </c>
      <c s="32">
        <f>ROUND(ROUND(L2276,2)*ROUND(G2276,3),2)</f>
      </c>
      <c s="36" t="s">
        <v>55</v>
      </c>
      <c>
        <f>(M2276*21)/100</f>
      </c>
      <c t="s">
        <v>28</v>
      </c>
    </row>
    <row r="2277" spans="1:5" ht="25.5">
      <c r="A2277" s="35" t="s">
        <v>56</v>
      </c>
      <c r="E2277" s="39" t="s">
        <v>3141</v>
      </c>
    </row>
    <row r="2278" spans="1:5" ht="12.75">
      <c r="A2278" s="35" t="s">
        <v>57</v>
      </c>
      <c r="E2278" s="40" t="s">
        <v>5</v>
      </c>
    </row>
    <row r="2279" spans="1:5" ht="12.75">
      <c r="A2279" t="s">
        <v>59</v>
      </c>
      <c r="E2279" s="39" t="s">
        <v>5</v>
      </c>
    </row>
    <row r="2280" spans="1:16" ht="25.5">
      <c r="A2280" t="s">
        <v>50</v>
      </c>
      <c s="34" t="s">
        <v>3142</v>
      </c>
      <c s="34" t="s">
        <v>3143</v>
      </c>
      <c s="35" t="s">
        <v>5</v>
      </c>
      <c s="6" t="s">
        <v>3144</v>
      </c>
      <c s="36" t="s">
        <v>1327</v>
      </c>
      <c s="37">
        <v>1</v>
      </c>
      <c s="36">
        <v>0</v>
      </c>
      <c s="36">
        <f>ROUND(G2280*H2280,6)</f>
      </c>
      <c r="L2280" s="38">
        <v>0</v>
      </c>
      <c s="32">
        <f>ROUND(ROUND(L2280,2)*ROUND(G2280,3),2)</f>
      </c>
      <c s="36" t="s">
        <v>55</v>
      </c>
      <c>
        <f>(M2280*21)/100</f>
      </c>
      <c t="s">
        <v>28</v>
      </c>
    </row>
    <row r="2281" spans="1:5" ht="25.5">
      <c r="A2281" s="35" t="s">
        <v>56</v>
      </c>
      <c r="E2281" s="39" t="s">
        <v>3144</v>
      </c>
    </row>
    <row r="2282" spans="1:5" ht="12.75">
      <c r="A2282" s="35" t="s">
        <v>57</v>
      </c>
      <c r="E2282" s="40" t="s">
        <v>5</v>
      </c>
    </row>
    <row r="2283" spans="1:5" ht="12.75">
      <c r="A2283" t="s">
        <v>59</v>
      </c>
      <c r="E2283" s="39" t="s">
        <v>5</v>
      </c>
    </row>
    <row r="2284" spans="1:16" ht="25.5">
      <c r="A2284" t="s">
        <v>50</v>
      </c>
      <c s="34" t="s">
        <v>3145</v>
      </c>
      <c s="34" t="s">
        <v>3146</v>
      </c>
      <c s="35" t="s">
        <v>5</v>
      </c>
      <c s="6" t="s">
        <v>3147</v>
      </c>
      <c s="36" t="s">
        <v>1327</v>
      </c>
      <c s="37">
        <v>1</v>
      </c>
      <c s="36">
        <v>0</v>
      </c>
      <c s="36">
        <f>ROUND(G2284*H2284,6)</f>
      </c>
      <c r="L2284" s="38">
        <v>0</v>
      </c>
      <c s="32">
        <f>ROUND(ROUND(L2284,2)*ROUND(G2284,3),2)</f>
      </c>
      <c s="36" t="s">
        <v>55</v>
      </c>
      <c>
        <f>(M2284*21)/100</f>
      </c>
      <c t="s">
        <v>28</v>
      </c>
    </row>
    <row r="2285" spans="1:5" ht="25.5">
      <c r="A2285" s="35" t="s">
        <v>56</v>
      </c>
      <c r="E2285" s="39" t="s">
        <v>3147</v>
      </c>
    </row>
    <row r="2286" spans="1:5" ht="12.75">
      <c r="A2286" s="35" t="s">
        <v>57</v>
      </c>
      <c r="E2286" s="40" t="s">
        <v>5</v>
      </c>
    </row>
    <row r="2287" spans="1:5" ht="12.75">
      <c r="A2287" t="s">
        <v>59</v>
      </c>
      <c r="E2287" s="39" t="s">
        <v>5</v>
      </c>
    </row>
    <row r="2288" spans="1:16" ht="25.5">
      <c r="A2288" t="s">
        <v>50</v>
      </c>
      <c s="34" t="s">
        <v>3148</v>
      </c>
      <c s="34" t="s">
        <v>3149</v>
      </c>
      <c s="35" t="s">
        <v>5</v>
      </c>
      <c s="6" t="s">
        <v>3150</v>
      </c>
      <c s="36" t="s">
        <v>1327</v>
      </c>
      <c s="37">
        <v>1</v>
      </c>
      <c s="36">
        <v>0</v>
      </c>
      <c s="36">
        <f>ROUND(G2288*H2288,6)</f>
      </c>
      <c r="L2288" s="38">
        <v>0</v>
      </c>
      <c s="32">
        <f>ROUND(ROUND(L2288,2)*ROUND(G2288,3),2)</f>
      </c>
      <c s="36" t="s">
        <v>55</v>
      </c>
      <c>
        <f>(M2288*21)/100</f>
      </c>
      <c t="s">
        <v>28</v>
      </c>
    </row>
    <row r="2289" spans="1:5" ht="25.5">
      <c r="A2289" s="35" t="s">
        <v>56</v>
      </c>
      <c r="E2289" s="39" t="s">
        <v>3150</v>
      </c>
    </row>
    <row r="2290" spans="1:5" ht="12.75">
      <c r="A2290" s="35" t="s">
        <v>57</v>
      </c>
      <c r="E2290" s="40" t="s">
        <v>5</v>
      </c>
    </row>
    <row r="2291" spans="1:5" ht="12.75">
      <c r="A2291" t="s">
        <v>59</v>
      </c>
      <c r="E2291" s="39" t="s">
        <v>5</v>
      </c>
    </row>
    <row r="2292" spans="1:16" ht="25.5">
      <c r="A2292" t="s">
        <v>50</v>
      </c>
      <c s="34" t="s">
        <v>3151</v>
      </c>
      <c s="34" t="s">
        <v>3152</v>
      </c>
      <c s="35" t="s">
        <v>5</v>
      </c>
      <c s="6" t="s">
        <v>3153</v>
      </c>
      <c s="36" t="s">
        <v>1327</v>
      </c>
      <c s="37">
        <v>1</v>
      </c>
      <c s="36">
        <v>0</v>
      </c>
      <c s="36">
        <f>ROUND(G2292*H2292,6)</f>
      </c>
      <c r="L2292" s="38">
        <v>0</v>
      </c>
      <c s="32">
        <f>ROUND(ROUND(L2292,2)*ROUND(G2292,3),2)</f>
      </c>
      <c s="36" t="s">
        <v>55</v>
      </c>
      <c>
        <f>(M2292*21)/100</f>
      </c>
      <c t="s">
        <v>28</v>
      </c>
    </row>
    <row r="2293" spans="1:5" ht="25.5">
      <c r="A2293" s="35" t="s">
        <v>56</v>
      </c>
      <c r="E2293" s="39" t="s">
        <v>3153</v>
      </c>
    </row>
    <row r="2294" spans="1:5" ht="12.75">
      <c r="A2294" s="35" t="s">
        <v>57</v>
      </c>
      <c r="E2294" s="40" t="s">
        <v>5</v>
      </c>
    </row>
    <row r="2295" spans="1:5" ht="12.75">
      <c r="A2295" t="s">
        <v>59</v>
      </c>
      <c r="E2295" s="39" t="s">
        <v>5</v>
      </c>
    </row>
    <row r="2296" spans="1:16" ht="25.5">
      <c r="A2296" t="s">
        <v>50</v>
      </c>
      <c s="34" t="s">
        <v>3154</v>
      </c>
      <c s="34" t="s">
        <v>3155</v>
      </c>
      <c s="35" t="s">
        <v>5</v>
      </c>
      <c s="6" t="s">
        <v>3156</v>
      </c>
      <c s="36" t="s">
        <v>1327</v>
      </c>
      <c s="37">
        <v>1</v>
      </c>
      <c s="36">
        <v>0</v>
      </c>
      <c s="36">
        <f>ROUND(G2296*H2296,6)</f>
      </c>
      <c r="L2296" s="38">
        <v>0</v>
      </c>
      <c s="32">
        <f>ROUND(ROUND(L2296,2)*ROUND(G2296,3),2)</f>
      </c>
      <c s="36" t="s">
        <v>55</v>
      </c>
      <c>
        <f>(M2296*21)/100</f>
      </c>
      <c t="s">
        <v>28</v>
      </c>
    </row>
    <row r="2297" spans="1:5" ht="25.5">
      <c r="A2297" s="35" t="s">
        <v>56</v>
      </c>
      <c r="E2297" s="39" t="s">
        <v>3156</v>
      </c>
    </row>
    <row r="2298" spans="1:5" ht="12.75">
      <c r="A2298" s="35" t="s">
        <v>57</v>
      </c>
      <c r="E2298" s="40" t="s">
        <v>5</v>
      </c>
    </row>
    <row r="2299" spans="1:5" ht="12.75">
      <c r="A2299" t="s">
        <v>59</v>
      </c>
      <c r="E2299" s="39" t="s">
        <v>5</v>
      </c>
    </row>
    <row r="2300" spans="1:16" ht="25.5">
      <c r="A2300" t="s">
        <v>50</v>
      </c>
      <c s="34" t="s">
        <v>3157</v>
      </c>
      <c s="34" t="s">
        <v>3158</v>
      </c>
      <c s="35" t="s">
        <v>5</v>
      </c>
      <c s="6" t="s">
        <v>3159</v>
      </c>
      <c s="36" t="s">
        <v>1327</v>
      </c>
      <c s="37">
        <v>1</v>
      </c>
      <c s="36">
        <v>0</v>
      </c>
      <c s="36">
        <f>ROUND(G2300*H2300,6)</f>
      </c>
      <c r="L2300" s="38">
        <v>0</v>
      </c>
      <c s="32">
        <f>ROUND(ROUND(L2300,2)*ROUND(G2300,3),2)</f>
      </c>
      <c s="36" t="s">
        <v>55</v>
      </c>
      <c>
        <f>(M2300*21)/100</f>
      </c>
      <c t="s">
        <v>28</v>
      </c>
    </row>
    <row r="2301" spans="1:5" ht="25.5">
      <c r="A2301" s="35" t="s">
        <v>56</v>
      </c>
      <c r="E2301" s="39" t="s">
        <v>3159</v>
      </c>
    </row>
    <row r="2302" spans="1:5" ht="12.75">
      <c r="A2302" s="35" t="s">
        <v>57</v>
      </c>
      <c r="E2302" s="40" t="s">
        <v>5</v>
      </c>
    </row>
    <row r="2303" spans="1:5" ht="12.75">
      <c r="A2303" t="s">
        <v>59</v>
      </c>
      <c r="E2303" s="39" t="s">
        <v>5</v>
      </c>
    </row>
    <row r="2304" spans="1:16" ht="25.5">
      <c r="A2304" t="s">
        <v>50</v>
      </c>
      <c s="34" t="s">
        <v>3160</v>
      </c>
      <c s="34" t="s">
        <v>3161</v>
      </c>
      <c s="35" t="s">
        <v>5</v>
      </c>
      <c s="6" t="s">
        <v>3162</v>
      </c>
      <c s="36" t="s">
        <v>1327</v>
      </c>
      <c s="37">
        <v>1</v>
      </c>
      <c s="36">
        <v>0</v>
      </c>
      <c s="36">
        <f>ROUND(G2304*H2304,6)</f>
      </c>
      <c r="L2304" s="38">
        <v>0</v>
      </c>
      <c s="32">
        <f>ROUND(ROUND(L2304,2)*ROUND(G2304,3),2)</f>
      </c>
      <c s="36" t="s">
        <v>55</v>
      </c>
      <c>
        <f>(M2304*21)/100</f>
      </c>
      <c t="s">
        <v>28</v>
      </c>
    </row>
    <row r="2305" spans="1:5" ht="25.5">
      <c r="A2305" s="35" t="s">
        <v>56</v>
      </c>
      <c r="E2305" s="39" t="s">
        <v>3162</v>
      </c>
    </row>
    <row r="2306" spans="1:5" ht="12.75">
      <c r="A2306" s="35" t="s">
        <v>57</v>
      </c>
      <c r="E2306" s="40" t="s">
        <v>5</v>
      </c>
    </row>
    <row r="2307" spans="1:5" ht="12.75">
      <c r="A2307" t="s">
        <v>59</v>
      </c>
      <c r="E2307" s="39" t="s">
        <v>5</v>
      </c>
    </row>
    <row r="2308" spans="1:16" ht="25.5">
      <c r="A2308" t="s">
        <v>50</v>
      </c>
      <c s="34" t="s">
        <v>3163</v>
      </c>
      <c s="34" t="s">
        <v>3164</v>
      </c>
      <c s="35" t="s">
        <v>5</v>
      </c>
      <c s="6" t="s">
        <v>3165</v>
      </c>
      <c s="36" t="s">
        <v>1327</v>
      </c>
      <c s="37">
        <v>1</v>
      </c>
      <c s="36">
        <v>0</v>
      </c>
      <c s="36">
        <f>ROUND(G2308*H2308,6)</f>
      </c>
      <c r="L2308" s="38">
        <v>0</v>
      </c>
      <c s="32">
        <f>ROUND(ROUND(L2308,2)*ROUND(G2308,3),2)</f>
      </c>
      <c s="36" t="s">
        <v>55</v>
      </c>
      <c>
        <f>(M2308*21)/100</f>
      </c>
      <c t="s">
        <v>28</v>
      </c>
    </row>
    <row r="2309" spans="1:5" ht="38.25">
      <c r="A2309" s="35" t="s">
        <v>56</v>
      </c>
      <c r="E2309" s="39" t="s">
        <v>3166</v>
      </c>
    </row>
    <row r="2310" spans="1:5" ht="12.75">
      <c r="A2310" s="35" t="s">
        <v>57</v>
      </c>
      <c r="E2310" s="40" t="s">
        <v>5</v>
      </c>
    </row>
    <row r="2311" spans="1:5" ht="12.75">
      <c r="A2311" t="s">
        <v>59</v>
      </c>
      <c r="E2311" s="39" t="s">
        <v>5</v>
      </c>
    </row>
    <row r="2312" spans="1:16" ht="25.5">
      <c r="A2312" t="s">
        <v>50</v>
      </c>
      <c s="34" t="s">
        <v>3167</v>
      </c>
      <c s="34" t="s">
        <v>3168</v>
      </c>
      <c s="35" t="s">
        <v>5</v>
      </c>
      <c s="6" t="s">
        <v>3169</v>
      </c>
      <c s="36" t="s">
        <v>1327</v>
      </c>
      <c s="37">
        <v>1</v>
      </c>
      <c s="36">
        <v>0</v>
      </c>
      <c s="36">
        <f>ROUND(G2312*H2312,6)</f>
      </c>
      <c r="L2312" s="38">
        <v>0</v>
      </c>
      <c s="32">
        <f>ROUND(ROUND(L2312,2)*ROUND(G2312,3),2)</f>
      </c>
      <c s="36" t="s">
        <v>55</v>
      </c>
      <c>
        <f>(M2312*21)/100</f>
      </c>
      <c t="s">
        <v>28</v>
      </c>
    </row>
    <row r="2313" spans="1:5" ht="25.5">
      <c r="A2313" s="35" t="s">
        <v>56</v>
      </c>
      <c r="E2313" s="39" t="s">
        <v>3169</v>
      </c>
    </row>
    <row r="2314" spans="1:5" ht="12.75">
      <c r="A2314" s="35" t="s">
        <v>57</v>
      </c>
      <c r="E2314" s="40" t="s">
        <v>5</v>
      </c>
    </row>
    <row r="2315" spans="1:5" ht="12.75">
      <c r="A2315" t="s">
        <v>59</v>
      </c>
      <c r="E2315" s="39" t="s">
        <v>5</v>
      </c>
    </row>
    <row r="2316" spans="1:16" ht="25.5">
      <c r="A2316" t="s">
        <v>50</v>
      </c>
      <c s="34" t="s">
        <v>3170</v>
      </c>
      <c s="34" t="s">
        <v>3171</v>
      </c>
      <c s="35" t="s">
        <v>5</v>
      </c>
      <c s="6" t="s">
        <v>3172</v>
      </c>
      <c s="36" t="s">
        <v>1327</v>
      </c>
      <c s="37">
        <v>1</v>
      </c>
      <c s="36">
        <v>0</v>
      </c>
      <c s="36">
        <f>ROUND(G2316*H2316,6)</f>
      </c>
      <c r="L2316" s="38">
        <v>0</v>
      </c>
      <c s="32">
        <f>ROUND(ROUND(L2316,2)*ROUND(G2316,3),2)</f>
      </c>
      <c s="36" t="s">
        <v>55</v>
      </c>
      <c>
        <f>(M2316*21)/100</f>
      </c>
      <c t="s">
        <v>28</v>
      </c>
    </row>
    <row r="2317" spans="1:5" ht="25.5">
      <c r="A2317" s="35" t="s">
        <v>56</v>
      </c>
      <c r="E2317" s="39" t="s">
        <v>3172</v>
      </c>
    </row>
    <row r="2318" spans="1:5" ht="12.75">
      <c r="A2318" s="35" t="s">
        <v>57</v>
      </c>
      <c r="E2318" s="40" t="s">
        <v>5</v>
      </c>
    </row>
    <row r="2319" spans="1:5" ht="12.75">
      <c r="A2319" t="s">
        <v>59</v>
      </c>
      <c r="E2319" s="39" t="s">
        <v>5</v>
      </c>
    </row>
    <row r="2320" spans="1:16" ht="38.25">
      <c r="A2320" t="s">
        <v>50</v>
      </c>
      <c s="34" t="s">
        <v>3173</v>
      </c>
      <c s="34" t="s">
        <v>3174</v>
      </c>
      <c s="35" t="s">
        <v>5</v>
      </c>
      <c s="6" t="s">
        <v>3175</v>
      </c>
      <c s="36" t="s">
        <v>1327</v>
      </c>
      <c s="37">
        <v>1</v>
      </c>
      <c s="36">
        <v>0</v>
      </c>
      <c s="36">
        <f>ROUND(G2320*H2320,6)</f>
      </c>
      <c r="L2320" s="38">
        <v>0</v>
      </c>
      <c s="32">
        <f>ROUND(ROUND(L2320,2)*ROUND(G2320,3),2)</f>
      </c>
      <c s="36" t="s">
        <v>55</v>
      </c>
      <c>
        <f>(M2320*21)/100</f>
      </c>
      <c t="s">
        <v>28</v>
      </c>
    </row>
    <row r="2321" spans="1:5" ht="38.25">
      <c r="A2321" s="35" t="s">
        <v>56</v>
      </c>
      <c r="E2321" s="39" t="s">
        <v>3175</v>
      </c>
    </row>
    <row r="2322" spans="1:5" ht="12.75">
      <c r="A2322" s="35" t="s">
        <v>57</v>
      </c>
      <c r="E2322" s="40" t="s">
        <v>5</v>
      </c>
    </row>
    <row r="2323" spans="1:5" ht="12.75">
      <c r="A2323" t="s">
        <v>59</v>
      </c>
      <c r="E2323" s="39" t="s">
        <v>5</v>
      </c>
    </row>
    <row r="2324" spans="1:16" ht="25.5">
      <c r="A2324" t="s">
        <v>50</v>
      </c>
      <c s="34" t="s">
        <v>3176</v>
      </c>
      <c s="34" t="s">
        <v>3177</v>
      </c>
      <c s="35" t="s">
        <v>5</v>
      </c>
      <c s="6" t="s">
        <v>3178</v>
      </c>
      <c s="36" t="s">
        <v>1327</v>
      </c>
      <c s="37">
        <v>1</v>
      </c>
      <c s="36">
        <v>0</v>
      </c>
      <c s="36">
        <f>ROUND(G2324*H2324,6)</f>
      </c>
      <c r="L2324" s="38">
        <v>0</v>
      </c>
      <c s="32">
        <f>ROUND(ROUND(L2324,2)*ROUND(G2324,3),2)</f>
      </c>
      <c s="36" t="s">
        <v>55</v>
      </c>
      <c>
        <f>(M2324*21)/100</f>
      </c>
      <c t="s">
        <v>28</v>
      </c>
    </row>
    <row r="2325" spans="1:5" ht="25.5">
      <c r="A2325" s="35" t="s">
        <v>56</v>
      </c>
      <c r="E2325" s="39" t="s">
        <v>3178</v>
      </c>
    </row>
    <row r="2326" spans="1:5" ht="12.75">
      <c r="A2326" s="35" t="s">
        <v>57</v>
      </c>
      <c r="E2326" s="40" t="s">
        <v>5</v>
      </c>
    </row>
    <row r="2327" spans="1:5" ht="12.75">
      <c r="A2327" t="s">
        <v>59</v>
      </c>
      <c r="E2327" s="39" t="s">
        <v>5</v>
      </c>
    </row>
    <row r="2328" spans="1:16" ht="25.5">
      <c r="A2328" t="s">
        <v>50</v>
      </c>
      <c s="34" t="s">
        <v>3179</v>
      </c>
      <c s="34" t="s">
        <v>3180</v>
      </c>
      <c s="35" t="s">
        <v>5</v>
      </c>
      <c s="6" t="s">
        <v>3181</v>
      </c>
      <c s="36" t="s">
        <v>1327</v>
      </c>
      <c s="37">
        <v>1</v>
      </c>
      <c s="36">
        <v>0</v>
      </c>
      <c s="36">
        <f>ROUND(G2328*H2328,6)</f>
      </c>
      <c r="L2328" s="38">
        <v>0</v>
      </c>
      <c s="32">
        <f>ROUND(ROUND(L2328,2)*ROUND(G2328,3),2)</f>
      </c>
      <c s="36" t="s">
        <v>55</v>
      </c>
      <c>
        <f>(M2328*21)/100</f>
      </c>
      <c t="s">
        <v>28</v>
      </c>
    </row>
    <row r="2329" spans="1:5" ht="25.5">
      <c r="A2329" s="35" t="s">
        <v>56</v>
      </c>
      <c r="E2329" s="39" t="s">
        <v>3181</v>
      </c>
    </row>
    <row r="2330" spans="1:5" ht="12.75">
      <c r="A2330" s="35" t="s">
        <v>57</v>
      </c>
      <c r="E2330" s="40" t="s">
        <v>5</v>
      </c>
    </row>
    <row r="2331" spans="1:5" ht="12.75">
      <c r="A2331" t="s">
        <v>59</v>
      </c>
      <c r="E2331" s="39" t="s">
        <v>5</v>
      </c>
    </row>
    <row r="2332" spans="1:16" ht="25.5">
      <c r="A2332" t="s">
        <v>50</v>
      </c>
      <c s="34" t="s">
        <v>3182</v>
      </c>
      <c s="34" t="s">
        <v>3183</v>
      </c>
      <c s="35" t="s">
        <v>5</v>
      </c>
      <c s="6" t="s">
        <v>3184</v>
      </c>
      <c s="36" t="s">
        <v>1327</v>
      </c>
      <c s="37">
        <v>1</v>
      </c>
      <c s="36">
        <v>0</v>
      </c>
      <c s="36">
        <f>ROUND(G2332*H2332,6)</f>
      </c>
      <c r="L2332" s="38">
        <v>0</v>
      </c>
      <c s="32">
        <f>ROUND(ROUND(L2332,2)*ROUND(G2332,3),2)</f>
      </c>
      <c s="36" t="s">
        <v>55</v>
      </c>
      <c>
        <f>(M2332*21)/100</f>
      </c>
      <c t="s">
        <v>28</v>
      </c>
    </row>
    <row r="2333" spans="1:5" ht="25.5">
      <c r="A2333" s="35" t="s">
        <v>56</v>
      </c>
      <c r="E2333" s="39" t="s">
        <v>3184</v>
      </c>
    </row>
    <row r="2334" spans="1:5" ht="12.75">
      <c r="A2334" s="35" t="s">
        <v>57</v>
      </c>
      <c r="E2334" s="40" t="s">
        <v>5</v>
      </c>
    </row>
    <row r="2335" spans="1:5" ht="12.75">
      <c r="A2335" t="s">
        <v>59</v>
      </c>
      <c r="E2335" s="39" t="s">
        <v>5</v>
      </c>
    </row>
    <row r="2336" spans="1:16" ht="25.5">
      <c r="A2336" t="s">
        <v>50</v>
      </c>
      <c s="34" t="s">
        <v>3185</v>
      </c>
      <c s="34" t="s">
        <v>3186</v>
      </c>
      <c s="35" t="s">
        <v>5</v>
      </c>
      <c s="6" t="s">
        <v>3187</v>
      </c>
      <c s="36" t="s">
        <v>1327</v>
      </c>
      <c s="37">
        <v>1</v>
      </c>
      <c s="36">
        <v>0</v>
      </c>
      <c s="36">
        <f>ROUND(G2336*H2336,6)</f>
      </c>
      <c r="L2336" s="38">
        <v>0</v>
      </c>
      <c s="32">
        <f>ROUND(ROUND(L2336,2)*ROUND(G2336,3),2)</f>
      </c>
      <c s="36" t="s">
        <v>55</v>
      </c>
      <c>
        <f>(M2336*21)/100</f>
      </c>
      <c t="s">
        <v>28</v>
      </c>
    </row>
    <row r="2337" spans="1:5" ht="25.5">
      <c r="A2337" s="35" t="s">
        <v>56</v>
      </c>
      <c r="E2337" s="39" t="s">
        <v>3187</v>
      </c>
    </row>
    <row r="2338" spans="1:5" ht="12.75">
      <c r="A2338" s="35" t="s">
        <v>57</v>
      </c>
      <c r="E2338" s="40" t="s">
        <v>5</v>
      </c>
    </row>
    <row r="2339" spans="1:5" ht="12.75">
      <c r="A2339" t="s">
        <v>59</v>
      </c>
      <c r="E2339" s="39" t="s">
        <v>5</v>
      </c>
    </row>
    <row r="2340" spans="1:16" ht="25.5">
      <c r="A2340" t="s">
        <v>50</v>
      </c>
      <c s="34" t="s">
        <v>3188</v>
      </c>
      <c s="34" t="s">
        <v>3189</v>
      </c>
      <c s="35" t="s">
        <v>5</v>
      </c>
      <c s="6" t="s">
        <v>3190</v>
      </c>
      <c s="36" t="s">
        <v>1327</v>
      </c>
      <c s="37">
        <v>1</v>
      </c>
      <c s="36">
        <v>0</v>
      </c>
      <c s="36">
        <f>ROUND(G2340*H2340,6)</f>
      </c>
      <c r="L2340" s="38">
        <v>0</v>
      </c>
      <c s="32">
        <f>ROUND(ROUND(L2340,2)*ROUND(G2340,3),2)</f>
      </c>
      <c s="36" t="s">
        <v>55</v>
      </c>
      <c>
        <f>(M2340*21)/100</f>
      </c>
      <c t="s">
        <v>28</v>
      </c>
    </row>
    <row r="2341" spans="1:5" ht="25.5">
      <c r="A2341" s="35" t="s">
        <v>56</v>
      </c>
      <c r="E2341" s="39" t="s">
        <v>3190</v>
      </c>
    </row>
    <row r="2342" spans="1:5" ht="12.75">
      <c r="A2342" s="35" t="s">
        <v>57</v>
      </c>
      <c r="E2342" s="40" t="s">
        <v>5</v>
      </c>
    </row>
    <row r="2343" spans="1:5" ht="12.75">
      <c r="A2343" t="s">
        <v>59</v>
      </c>
      <c r="E2343" s="39" t="s">
        <v>5</v>
      </c>
    </row>
    <row r="2344" spans="1:16" ht="25.5">
      <c r="A2344" t="s">
        <v>50</v>
      </c>
      <c s="34" t="s">
        <v>3191</v>
      </c>
      <c s="34" t="s">
        <v>3192</v>
      </c>
      <c s="35" t="s">
        <v>5</v>
      </c>
      <c s="6" t="s">
        <v>3193</v>
      </c>
      <c s="36" t="s">
        <v>1327</v>
      </c>
      <c s="37">
        <v>1</v>
      </c>
      <c s="36">
        <v>0</v>
      </c>
      <c s="36">
        <f>ROUND(G2344*H2344,6)</f>
      </c>
      <c r="L2344" s="38">
        <v>0</v>
      </c>
      <c s="32">
        <f>ROUND(ROUND(L2344,2)*ROUND(G2344,3),2)</f>
      </c>
      <c s="36" t="s">
        <v>55</v>
      </c>
      <c>
        <f>(M2344*21)/100</f>
      </c>
      <c t="s">
        <v>28</v>
      </c>
    </row>
    <row r="2345" spans="1:5" ht="25.5">
      <c r="A2345" s="35" t="s">
        <v>56</v>
      </c>
      <c r="E2345" s="39" t="s">
        <v>3193</v>
      </c>
    </row>
    <row r="2346" spans="1:5" ht="12.75">
      <c r="A2346" s="35" t="s">
        <v>57</v>
      </c>
      <c r="E2346" s="40" t="s">
        <v>5</v>
      </c>
    </row>
    <row r="2347" spans="1:5" ht="12.75">
      <c r="A2347" t="s">
        <v>59</v>
      </c>
      <c r="E2347" s="39" t="s">
        <v>5</v>
      </c>
    </row>
    <row r="2348" spans="1:16" ht="25.5">
      <c r="A2348" t="s">
        <v>50</v>
      </c>
      <c s="34" t="s">
        <v>3194</v>
      </c>
      <c s="34" t="s">
        <v>3195</v>
      </c>
      <c s="35" t="s">
        <v>5</v>
      </c>
      <c s="6" t="s">
        <v>3196</v>
      </c>
      <c s="36" t="s">
        <v>1327</v>
      </c>
      <c s="37">
        <v>1</v>
      </c>
      <c s="36">
        <v>0</v>
      </c>
      <c s="36">
        <f>ROUND(G2348*H2348,6)</f>
      </c>
      <c r="L2348" s="38">
        <v>0</v>
      </c>
      <c s="32">
        <f>ROUND(ROUND(L2348,2)*ROUND(G2348,3),2)</f>
      </c>
      <c s="36" t="s">
        <v>55</v>
      </c>
      <c>
        <f>(M2348*21)/100</f>
      </c>
      <c t="s">
        <v>28</v>
      </c>
    </row>
    <row r="2349" spans="1:5" ht="25.5">
      <c r="A2349" s="35" t="s">
        <v>56</v>
      </c>
      <c r="E2349" s="39" t="s">
        <v>3196</v>
      </c>
    </row>
    <row r="2350" spans="1:5" ht="12.75">
      <c r="A2350" s="35" t="s">
        <v>57</v>
      </c>
      <c r="E2350" s="40" t="s">
        <v>5</v>
      </c>
    </row>
    <row r="2351" spans="1:5" ht="12.75">
      <c r="A2351" t="s">
        <v>59</v>
      </c>
      <c r="E2351" s="39" t="s">
        <v>5</v>
      </c>
    </row>
    <row r="2352" spans="1:16" ht="25.5">
      <c r="A2352" t="s">
        <v>50</v>
      </c>
      <c s="34" t="s">
        <v>3197</v>
      </c>
      <c s="34" t="s">
        <v>3198</v>
      </c>
      <c s="35" t="s">
        <v>5</v>
      </c>
      <c s="6" t="s">
        <v>3199</v>
      </c>
      <c s="36" t="s">
        <v>1327</v>
      </c>
      <c s="37">
        <v>1</v>
      </c>
      <c s="36">
        <v>0</v>
      </c>
      <c s="36">
        <f>ROUND(G2352*H2352,6)</f>
      </c>
      <c r="L2352" s="38">
        <v>0</v>
      </c>
      <c s="32">
        <f>ROUND(ROUND(L2352,2)*ROUND(G2352,3),2)</f>
      </c>
      <c s="36" t="s">
        <v>55</v>
      </c>
      <c>
        <f>(M2352*21)/100</f>
      </c>
      <c t="s">
        <v>28</v>
      </c>
    </row>
    <row r="2353" spans="1:5" ht="25.5">
      <c r="A2353" s="35" t="s">
        <v>56</v>
      </c>
      <c r="E2353" s="39" t="s">
        <v>3199</v>
      </c>
    </row>
    <row r="2354" spans="1:5" ht="12.75">
      <c r="A2354" s="35" t="s">
        <v>57</v>
      </c>
      <c r="E2354" s="40" t="s">
        <v>5</v>
      </c>
    </row>
    <row r="2355" spans="1:5" ht="12.75">
      <c r="A2355" t="s">
        <v>59</v>
      </c>
      <c r="E2355" s="39" t="s">
        <v>5</v>
      </c>
    </row>
    <row r="2356" spans="1:16" ht="25.5">
      <c r="A2356" t="s">
        <v>50</v>
      </c>
      <c s="34" t="s">
        <v>3200</v>
      </c>
      <c s="34" t="s">
        <v>3201</v>
      </c>
      <c s="35" t="s">
        <v>5</v>
      </c>
      <c s="6" t="s">
        <v>3202</v>
      </c>
      <c s="36" t="s">
        <v>1327</v>
      </c>
      <c s="37">
        <v>1</v>
      </c>
      <c s="36">
        <v>0</v>
      </c>
      <c s="36">
        <f>ROUND(G2356*H2356,6)</f>
      </c>
      <c r="L2356" s="38">
        <v>0</v>
      </c>
      <c s="32">
        <f>ROUND(ROUND(L2356,2)*ROUND(G2356,3),2)</f>
      </c>
      <c s="36" t="s">
        <v>55</v>
      </c>
      <c>
        <f>(M2356*21)/100</f>
      </c>
      <c t="s">
        <v>28</v>
      </c>
    </row>
    <row r="2357" spans="1:5" ht="38.25">
      <c r="A2357" s="35" t="s">
        <v>56</v>
      </c>
      <c r="E2357" s="39" t="s">
        <v>3203</v>
      </c>
    </row>
    <row r="2358" spans="1:5" ht="12.75">
      <c r="A2358" s="35" t="s">
        <v>57</v>
      </c>
      <c r="E2358" s="40" t="s">
        <v>5</v>
      </c>
    </row>
    <row r="2359" spans="1:5" ht="12.75">
      <c r="A2359" t="s">
        <v>59</v>
      </c>
      <c r="E2359" s="39" t="s">
        <v>5</v>
      </c>
    </row>
    <row r="2360" spans="1:16" ht="25.5">
      <c r="A2360" t="s">
        <v>50</v>
      </c>
      <c s="34" t="s">
        <v>3204</v>
      </c>
      <c s="34" t="s">
        <v>3205</v>
      </c>
      <c s="35" t="s">
        <v>5</v>
      </c>
      <c s="6" t="s">
        <v>3206</v>
      </c>
      <c s="36" t="s">
        <v>1327</v>
      </c>
      <c s="37">
        <v>1</v>
      </c>
      <c s="36">
        <v>0</v>
      </c>
      <c s="36">
        <f>ROUND(G2360*H2360,6)</f>
      </c>
      <c r="L2360" s="38">
        <v>0</v>
      </c>
      <c s="32">
        <f>ROUND(ROUND(L2360,2)*ROUND(G2360,3),2)</f>
      </c>
      <c s="36" t="s">
        <v>55</v>
      </c>
      <c>
        <f>(M2360*21)/100</f>
      </c>
      <c t="s">
        <v>28</v>
      </c>
    </row>
    <row r="2361" spans="1:5" ht="25.5">
      <c r="A2361" s="35" t="s">
        <v>56</v>
      </c>
      <c r="E2361" s="39" t="s">
        <v>3206</v>
      </c>
    </row>
    <row r="2362" spans="1:5" ht="12.75">
      <c r="A2362" s="35" t="s">
        <v>57</v>
      </c>
      <c r="E2362" s="40" t="s">
        <v>5</v>
      </c>
    </row>
    <row r="2363" spans="1:5" ht="12.75">
      <c r="A2363" t="s">
        <v>59</v>
      </c>
      <c r="E2363" s="39" t="s">
        <v>5</v>
      </c>
    </row>
    <row r="2364" spans="1:16" ht="25.5">
      <c r="A2364" t="s">
        <v>50</v>
      </c>
      <c s="34" t="s">
        <v>3207</v>
      </c>
      <c s="34" t="s">
        <v>3208</v>
      </c>
      <c s="35" t="s">
        <v>5</v>
      </c>
      <c s="6" t="s">
        <v>3209</v>
      </c>
      <c s="36" t="s">
        <v>1327</v>
      </c>
      <c s="37">
        <v>1</v>
      </c>
      <c s="36">
        <v>0</v>
      </c>
      <c s="36">
        <f>ROUND(G2364*H2364,6)</f>
      </c>
      <c r="L2364" s="38">
        <v>0</v>
      </c>
      <c s="32">
        <f>ROUND(ROUND(L2364,2)*ROUND(G2364,3),2)</f>
      </c>
      <c s="36" t="s">
        <v>55</v>
      </c>
      <c>
        <f>(M2364*21)/100</f>
      </c>
      <c t="s">
        <v>28</v>
      </c>
    </row>
    <row r="2365" spans="1:5" ht="25.5">
      <c r="A2365" s="35" t="s">
        <v>56</v>
      </c>
      <c r="E2365" s="39" t="s">
        <v>3209</v>
      </c>
    </row>
    <row r="2366" spans="1:5" ht="12.75">
      <c r="A2366" s="35" t="s">
        <v>57</v>
      </c>
      <c r="E2366" s="40" t="s">
        <v>5</v>
      </c>
    </row>
    <row r="2367" spans="1:5" ht="12.75">
      <c r="A2367" t="s">
        <v>59</v>
      </c>
      <c r="E2367" s="39" t="s">
        <v>5</v>
      </c>
    </row>
    <row r="2368" spans="1:16" ht="25.5">
      <c r="A2368" t="s">
        <v>50</v>
      </c>
      <c s="34" t="s">
        <v>3210</v>
      </c>
      <c s="34" t="s">
        <v>3211</v>
      </c>
      <c s="35" t="s">
        <v>5</v>
      </c>
      <c s="6" t="s">
        <v>3212</v>
      </c>
      <c s="36" t="s">
        <v>1327</v>
      </c>
      <c s="37">
        <v>1</v>
      </c>
      <c s="36">
        <v>0</v>
      </c>
      <c s="36">
        <f>ROUND(G2368*H2368,6)</f>
      </c>
      <c r="L2368" s="38">
        <v>0</v>
      </c>
      <c s="32">
        <f>ROUND(ROUND(L2368,2)*ROUND(G2368,3),2)</f>
      </c>
      <c s="36" t="s">
        <v>55</v>
      </c>
      <c>
        <f>(M2368*21)/100</f>
      </c>
      <c t="s">
        <v>28</v>
      </c>
    </row>
    <row r="2369" spans="1:5" ht="25.5">
      <c r="A2369" s="35" t="s">
        <v>56</v>
      </c>
      <c r="E2369" s="39" t="s">
        <v>3212</v>
      </c>
    </row>
    <row r="2370" spans="1:5" ht="12.75">
      <c r="A2370" s="35" t="s">
        <v>57</v>
      </c>
      <c r="E2370" s="40" t="s">
        <v>5</v>
      </c>
    </row>
    <row r="2371" spans="1:5" ht="12.75">
      <c r="A2371" t="s">
        <v>59</v>
      </c>
      <c r="E2371" s="39" t="s">
        <v>5</v>
      </c>
    </row>
    <row r="2372" spans="1:16" ht="38.25">
      <c r="A2372" t="s">
        <v>50</v>
      </c>
      <c s="34" t="s">
        <v>3213</v>
      </c>
      <c s="34" t="s">
        <v>3214</v>
      </c>
      <c s="35" t="s">
        <v>5</v>
      </c>
      <c s="6" t="s">
        <v>3215</v>
      </c>
      <c s="36" t="s">
        <v>1327</v>
      </c>
      <c s="37">
        <v>1</v>
      </c>
      <c s="36">
        <v>0</v>
      </c>
      <c s="36">
        <f>ROUND(G2372*H2372,6)</f>
      </c>
      <c r="L2372" s="38">
        <v>0</v>
      </c>
      <c s="32">
        <f>ROUND(ROUND(L2372,2)*ROUND(G2372,3),2)</f>
      </c>
      <c s="36" t="s">
        <v>55</v>
      </c>
      <c>
        <f>(M2372*21)/100</f>
      </c>
      <c t="s">
        <v>28</v>
      </c>
    </row>
    <row r="2373" spans="1:5" ht="38.25">
      <c r="A2373" s="35" t="s">
        <v>56</v>
      </c>
      <c r="E2373" s="39" t="s">
        <v>3215</v>
      </c>
    </row>
    <row r="2374" spans="1:5" ht="12.75">
      <c r="A2374" s="35" t="s">
        <v>57</v>
      </c>
      <c r="E2374" s="40" t="s">
        <v>5</v>
      </c>
    </row>
    <row r="2375" spans="1:5" ht="12.75">
      <c r="A2375" t="s">
        <v>59</v>
      </c>
      <c r="E2375" s="39" t="s">
        <v>5</v>
      </c>
    </row>
    <row r="2376" spans="1:16" ht="38.25">
      <c r="A2376" t="s">
        <v>50</v>
      </c>
      <c s="34" t="s">
        <v>3216</v>
      </c>
      <c s="34" t="s">
        <v>3217</v>
      </c>
      <c s="35" t="s">
        <v>5</v>
      </c>
      <c s="6" t="s">
        <v>3218</v>
      </c>
      <c s="36" t="s">
        <v>1327</v>
      </c>
      <c s="37">
        <v>1</v>
      </c>
      <c s="36">
        <v>0</v>
      </c>
      <c s="36">
        <f>ROUND(G2376*H2376,6)</f>
      </c>
      <c r="L2376" s="38">
        <v>0</v>
      </c>
      <c s="32">
        <f>ROUND(ROUND(L2376,2)*ROUND(G2376,3),2)</f>
      </c>
      <c s="36" t="s">
        <v>55</v>
      </c>
      <c>
        <f>(M2376*21)/100</f>
      </c>
      <c t="s">
        <v>28</v>
      </c>
    </row>
    <row r="2377" spans="1:5" ht="38.25">
      <c r="A2377" s="35" t="s">
        <v>56</v>
      </c>
      <c r="E2377" s="39" t="s">
        <v>3218</v>
      </c>
    </row>
    <row r="2378" spans="1:5" ht="12.75">
      <c r="A2378" s="35" t="s">
        <v>57</v>
      </c>
      <c r="E2378" s="40" t="s">
        <v>5</v>
      </c>
    </row>
    <row r="2379" spans="1:5" ht="12.75">
      <c r="A2379" t="s">
        <v>59</v>
      </c>
      <c r="E2379" s="39" t="s">
        <v>5</v>
      </c>
    </row>
    <row r="2380" spans="1:16" ht="25.5">
      <c r="A2380" t="s">
        <v>50</v>
      </c>
      <c s="34" t="s">
        <v>3219</v>
      </c>
      <c s="34" t="s">
        <v>3220</v>
      </c>
      <c s="35" t="s">
        <v>5</v>
      </c>
      <c s="6" t="s">
        <v>3221</v>
      </c>
      <c s="36" t="s">
        <v>1327</v>
      </c>
      <c s="37">
        <v>1</v>
      </c>
      <c s="36">
        <v>0</v>
      </c>
      <c s="36">
        <f>ROUND(G2380*H2380,6)</f>
      </c>
      <c r="L2380" s="38">
        <v>0</v>
      </c>
      <c s="32">
        <f>ROUND(ROUND(L2380,2)*ROUND(G2380,3),2)</f>
      </c>
      <c s="36" t="s">
        <v>55</v>
      </c>
      <c>
        <f>(M2380*21)/100</f>
      </c>
      <c t="s">
        <v>28</v>
      </c>
    </row>
    <row r="2381" spans="1:5" ht="25.5">
      <c r="A2381" s="35" t="s">
        <v>56</v>
      </c>
      <c r="E2381" s="39" t="s">
        <v>3221</v>
      </c>
    </row>
    <row r="2382" spans="1:5" ht="12.75">
      <c r="A2382" s="35" t="s">
        <v>57</v>
      </c>
      <c r="E2382" s="40" t="s">
        <v>5</v>
      </c>
    </row>
    <row r="2383" spans="1:5" ht="12.75">
      <c r="A2383" t="s">
        <v>59</v>
      </c>
      <c r="E2383" s="39" t="s">
        <v>5</v>
      </c>
    </row>
    <row r="2384" spans="1:16" ht="25.5">
      <c r="A2384" t="s">
        <v>50</v>
      </c>
      <c s="34" t="s">
        <v>3222</v>
      </c>
      <c s="34" t="s">
        <v>3223</v>
      </c>
      <c s="35" t="s">
        <v>5</v>
      </c>
      <c s="6" t="s">
        <v>3224</v>
      </c>
      <c s="36" t="s">
        <v>1327</v>
      </c>
      <c s="37">
        <v>1</v>
      </c>
      <c s="36">
        <v>0</v>
      </c>
      <c s="36">
        <f>ROUND(G2384*H2384,6)</f>
      </c>
      <c r="L2384" s="38">
        <v>0</v>
      </c>
      <c s="32">
        <f>ROUND(ROUND(L2384,2)*ROUND(G2384,3),2)</f>
      </c>
      <c s="36" t="s">
        <v>55</v>
      </c>
      <c>
        <f>(M2384*21)/100</f>
      </c>
      <c t="s">
        <v>28</v>
      </c>
    </row>
    <row r="2385" spans="1:5" ht="25.5">
      <c r="A2385" s="35" t="s">
        <v>56</v>
      </c>
      <c r="E2385" s="39" t="s">
        <v>3224</v>
      </c>
    </row>
    <row r="2386" spans="1:5" ht="12.75">
      <c r="A2386" s="35" t="s">
        <v>57</v>
      </c>
      <c r="E2386" s="40" t="s">
        <v>5</v>
      </c>
    </row>
    <row r="2387" spans="1:5" ht="12.75">
      <c r="A2387" t="s">
        <v>59</v>
      </c>
      <c r="E2387" s="39" t="s">
        <v>5</v>
      </c>
    </row>
    <row r="2388" spans="1:16" ht="25.5">
      <c r="A2388" t="s">
        <v>50</v>
      </c>
      <c s="34" t="s">
        <v>3225</v>
      </c>
      <c s="34" t="s">
        <v>3226</v>
      </c>
      <c s="35" t="s">
        <v>5</v>
      </c>
      <c s="6" t="s">
        <v>3227</v>
      </c>
      <c s="36" t="s">
        <v>1327</v>
      </c>
      <c s="37">
        <v>1</v>
      </c>
      <c s="36">
        <v>0</v>
      </c>
      <c s="36">
        <f>ROUND(G2388*H2388,6)</f>
      </c>
      <c r="L2388" s="38">
        <v>0</v>
      </c>
      <c s="32">
        <f>ROUND(ROUND(L2388,2)*ROUND(G2388,3),2)</f>
      </c>
      <c s="36" t="s">
        <v>55</v>
      </c>
      <c>
        <f>(M2388*21)/100</f>
      </c>
      <c t="s">
        <v>28</v>
      </c>
    </row>
    <row r="2389" spans="1:5" ht="25.5">
      <c r="A2389" s="35" t="s">
        <v>56</v>
      </c>
      <c r="E2389" s="39" t="s">
        <v>3227</v>
      </c>
    </row>
    <row r="2390" spans="1:5" ht="12.75">
      <c r="A2390" s="35" t="s">
        <v>57</v>
      </c>
      <c r="E2390" s="40" t="s">
        <v>5</v>
      </c>
    </row>
    <row r="2391" spans="1:5" ht="12.75">
      <c r="A2391" t="s">
        <v>59</v>
      </c>
      <c r="E2391" s="39" t="s">
        <v>5</v>
      </c>
    </row>
    <row r="2392" spans="1:16" ht="25.5">
      <c r="A2392" t="s">
        <v>50</v>
      </c>
      <c s="34" t="s">
        <v>3228</v>
      </c>
      <c s="34" t="s">
        <v>3229</v>
      </c>
      <c s="35" t="s">
        <v>5</v>
      </c>
      <c s="6" t="s">
        <v>3230</v>
      </c>
      <c s="36" t="s">
        <v>1327</v>
      </c>
      <c s="37">
        <v>1</v>
      </c>
      <c s="36">
        <v>0</v>
      </c>
      <c s="36">
        <f>ROUND(G2392*H2392,6)</f>
      </c>
      <c r="L2392" s="38">
        <v>0</v>
      </c>
      <c s="32">
        <f>ROUND(ROUND(L2392,2)*ROUND(G2392,3),2)</f>
      </c>
      <c s="36" t="s">
        <v>55</v>
      </c>
      <c>
        <f>(M2392*21)/100</f>
      </c>
      <c t="s">
        <v>28</v>
      </c>
    </row>
    <row r="2393" spans="1:5" ht="25.5">
      <c r="A2393" s="35" t="s">
        <v>56</v>
      </c>
      <c r="E2393" s="39" t="s">
        <v>3230</v>
      </c>
    </row>
    <row r="2394" spans="1:5" ht="12.75">
      <c r="A2394" s="35" t="s">
        <v>57</v>
      </c>
      <c r="E2394" s="40" t="s">
        <v>5</v>
      </c>
    </row>
    <row r="2395" spans="1:5" ht="12.75">
      <c r="A2395" t="s">
        <v>59</v>
      </c>
      <c r="E2395" s="39" t="s">
        <v>5</v>
      </c>
    </row>
    <row r="2396" spans="1:16" ht="25.5">
      <c r="A2396" t="s">
        <v>50</v>
      </c>
      <c s="34" t="s">
        <v>3231</v>
      </c>
      <c s="34" t="s">
        <v>3232</v>
      </c>
      <c s="35" t="s">
        <v>5</v>
      </c>
      <c s="6" t="s">
        <v>3233</v>
      </c>
      <c s="36" t="s">
        <v>1327</v>
      </c>
      <c s="37">
        <v>1</v>
      </c>
      <c s="36">
        <v>0</v>
      </c>
      <c s="36">
        <f>ROUND(G2396*H2396,6)</f>
      </c>
      <c r="L2396" s="38">
        <v>0</v>
      </c>
      <c s="32">
        <f>ROUND(ROUND(L2396,2)*ROUND(G2396,3),2)</f>
      </c>
      <c s="36" t="s">
        <v>55</v>
      </c>
      <c>
        <f>(M2396*21)/100</f>
      </c>
      <c t="s">
        <v>28</v>
      </c>
    </row>
    <row r="2397" spans="1:5" ht="25.5">
      <c r="A2397" s="35" t="s">
        <v>56</v>
      </c>
      <c r="E2397" s="39" t="s">
        <v>3233</v>
      </c>
    </row>
    <row r="2398" spans="1:5" ht="12.75">
      <c r="A2398" s="35" t="s">
        <v>57</v>
      </c>
      <c r="E2398" s="40" t="s">
        <v>5</v>
      </c>
    </row>
    <row r="2399" spans="1:5" ht="12.75">
      <c r="A2399" t="s">
        <v>59</v>
      </c>
      <c r="E2399" s="39" t="s">
        <v>5</v>
      </c>
    </row>
    <row r="2400" spans="1:16" ht="25.5">
      <c r="A2400" t="s">
        <v>50</v>
      </c>
      <c s="34" t="s">
        <v>3234</v>
      </c>
      <c s="34" t="s">
        <v>3235</v>
      </c>
      <c s="35" t="s">
        <v>5</v>
      </c>
      <c s="6" t="s">
        <v>3236</v>
      </c>
      <c s="36" t="s">
        <v>1327</v>
      </c>
      <c s="37">
        <v>1</v>
      </c>
      <c s="36">
        <v>0</v>
      </c>
      <c s="36">
        <f>ROUND(G2400*H2400,6)</f>
      </c>
      <c r="L2400" s="38">
        <v>0</v>
      </c>
      <c s="32">
        <f>ROUND(ROUND(L2400,2)*ROUND(G2400,3),2)</f>
      </c>
      <c s="36" t="s">
        <v>55</v>
      </c>
      <c>
        <f>(M2400*21)/100</f>
      </c>
      <c t="s">
        <v>28</v>
      </c>
    </row>
    <row r="2401" spans="1:5" ht="38.25">
      <c r="A2401" s="35" t="s">
        <v>56</v>
      </c>
      <c r="E2401" s="39" t="s">
        <v>3237</v>
      </c>
    </row>
    <row r="2402" spans="1:5" ht="12.75">
      <c r="A2402" s="35" t="s">
        <v>57</v>
      </c>
      <c r="E2402" s="40" t="s">
        <v>5</v>
      </c>
    </row>
    <row r="2403" spans="1:5" ht="12.75">
      <c r="A2403" t="s">
        <v>59</v>
      </c>
      <c r="E2403" s="39" t="s">
        <v>5</v>
      </c>
    </row>
    <row r="2404" spans="1:16" ht="38.25">
      <c r="A2404" t="s">
        <v>50</v>
      </c>
      <c s="34" t="s">
        <v>3238</v>
      </c>
      <c s="34" t="s">
        <v>3239</v>
      </c>
      <c s="35" t="s">
        <v>5</v>
      </c>
      <c s="6" t="s">
        <v>3240</v>
      </c>
      <c s="36" t="s">
        <v>1327</v>
      </c>
      <c s="37">
        <v>1</v>
      </c>
      <c s="36">
        <v>0</v>
      </c>
      <c s="36">
        <f>ROUND(G2404*H2404,6)</f>
      </c>
      <c r="L2404" s="38">
        <v>0</v>
      </c>
      <c s="32">
        <f>ROUND(ROUND(L2404,2)*ROUND(G2404,3),2)</f>
      </c>
      <c s="36" t="s">
        <v>55</v>
      </c>
      <c>
        <f>(M2404*21)/100</f>
      </c>
      <c t="s">
        <v>28</v>
      </c>
    </row>
    <row r="2405" spans="1:5" ht="38.25">
      <c r="A2405" s="35" t="s">
        <v>56</v>
      </c>
      <c r="E2405" s="39" t="s">
        <v>3240</v>
      </c>
    </row>
    <row r="2406" spans="1:5" ht="12.75">
      <c r="A2406" s="35" t="s">
        <v>57</v>
      </c>
      <c r="E2406" s="40" t="s">
        <v>5</v>
      </c>
    </row>
    <row r="2407" spans="1:5" ht="12.75">
      <c r="A2407" t="s">
        <v>59</v>
      </c>
      <c r="E2407" s="39" t="s">
        <v>5</v>
      </c>
    </row>
    <row r="2408" spans="1:16" ht="38.25">
      <c r="A2408" t="s">
        <v>50</v>
      </c>
      <c s="34" t="s">
        <v>3241</v>
      </c>
      <c s="34" t="s">
        <v>3242</v>
      </c>
      <c s="35" t="s">
        <v>5</v>
      </c>
      <c s="6" t="s">
        <v>3243</v>
      </c>
      <c s="36" t="s">
        <v>1327</v>
      </c>
      <c s="37">
        <v>1</v>
      </c>
      <c s="36">
        <v>0</v>
      </c>
      <c s="36">
        <f>ROUND(G2408*H2408,6)</f>
      </c>
      <c r="L2408" s="38">
        <v>0</v>
      </c>
      <c s="32">
        <f>ROUND(ROUND(L2408,2)*ROUND(G2408,3),2)</f>
      </c>
      <c s="36" t="s">
        <v>55</v>
      </c>
      <c>
        <f>(M2408*21)/100</f>
      </c>
      <c t="s">
        <v>28</v>
      </c>
    </row>
    <row r="2409" spans="1:5" ht="38.25">
      <c r="A2409" s="35" t="s">
        <v>56</v>
      </c>
      <c r="E2409" s="39" t="s">
        <v>3243</v>
      </c>
    </row>
    <row r="2410" spans="1:5" ht="12.75">
      <c r="A2410" s="35" t="s">
        <v>57</v>
      </c>
      <c r="E2410" s="40" t="s">
        <v>5</v>
      </c>
    </row>
    <row r="2411" spans="1:5" ht="12.75">
      <c r="A2411" t="s">
        <v>59</v>
      </c>
      <c r="E2411" s="39" t="s">
        <v>5</v>
      </c>
    </row>
    <row r="2412" spans="1:16" ht="25.5">
      <c r="A2412" t="s">
        <v>50</v>
      </c>
      <c s="34" t="s">
        <v>3244</v>
      </c>
      <c s="34" t="s">
        <v>3245</v>
      </c>
      <c s="35" t="s">
        <v>5</v>
      </c>
      <c s="6" t="s">
        <v>3246</v>
      </c>
      <c s="36" t="s">
        <v>1327</v>
      </c>
      <c s="37">
        <v>1</v>
      </c>
      <c s="36">
        <v>0</v>
      </c>
      <c s="36">
        <f>ROUND(G2412*H2412,6)</f>
      </c>
      <c r="L2412" s="38">
        <v>0</v>
      </c>
      <c s="32">
        <f>ROUND(ROUND(L2412,2)*ROUND(G2412,3),2)</f>
      </c>
      <c s="36" t="s">
        <v>55</v>
      </c>
      <c>
        <f>(M2412*21)/100</f>
      </c>
      <c t="s">
        <v>28</v>
      </c>
    </row>
    <row r="2413" spans="1:5" ht="38.25">
      <c r="A2413" s="35" t="s">
        <v>56</v>
      </c>
      <c r="E2413" s="39" t="s">
        <v>3247</v>
      </c>
    </row>
    <row r="2414" spans="1:5" ht="12.75">
      <c r="A2414" s="35" t="s">
        <v>57</v>
      </c>
      <c r="E2414" s="40" t="s">
        <v>5</v>
      </c>
    </row>
    <row r="2415" spans="1:5" ht="12.75">
      <c r="A2415" t="s">
        <v>59</v>
      </c>
      <c r="E2415" s="39" t="s">
        <v>5</v>
      </c>
    </row>
    <row r="2416" spans="1:16" ht="25.5">
      <c r="A2416" t="s">
        <v>50</v>
      </c>
      <c s="34" t="s">
        <v>3248</v>
      </c>
      <c s="34" t="s">
        <v>3249</v>
      </c>
      <c s="35" t="s">
        <v>5</v>
      </c>
      <c s="6" t="s">
        <v>3246</v>
      </c>
      <c s="36" t="s">
        <v>1327</v>
      </c>
      <c s="37">
        <v>1</v>
      </c>
      <c s="36">
        <v>0</v>
      </c>
      <c s="36">
        <f>ROUND(G2416*H2416,6)</f>
      </c>
      <c r="L2416" s="38">
        <v>0</v>
      </c>
      <c s="32">
        <f>ROUND(ROUND(L2416,2)*ROUND(G2416,3),2)</f>
      </c>
      <c s="36" t="s">
        <v>55</v>
      </c>
      <c>
        <f>(M2416*21)/100</f>
      </c>
      <c t="s">
        <v>28</v>
      </c>
    </row>
    <row r="2417" spans="1:5" ht="38.25">
      <c r="A2417" s="35" t="s">
        <v>56</v>
      </c>
      <c r="E2417" s="39" t="s">
        <v>3250</v>
      </c>
    </row>
    <row r="2418" spans="1:5" ht="12.75">
      <c r="A2418" s="35" t="s">
        <v>57</v>
      </c>
      <c r="E2418" s="40" t="s">
        <v>5</v>
      </c>
    </row>
    <row r="2419" spans="1:5" ht="12.75">
      <c r="A2419" t="s">
        <v>59</v>
      </c>
      <c r="E2419" s="39" t="s">
        <v>5</v>
      </c>
    </row>
    <row r="2420" spans="1:16" ht="25.5">
      <c r="A2420" t="s">
        <v>50</v>
      </c>
      <c s="34" t="s">
        <v>3251</v>
      </c>
      <c s="34" t="s">
        <v>3252</v>
      </c>
      <c s="35" t="s">
        <v>5</v>
      </c>
      <c s="6" t="s">
        <v>3253</v>
      </c>
      <c s="36" t="s">
        <v>1327</v>
      </c>
      <c s="37">
        <v>1</v>
      </c>
      <c s="36">
        <v>0</v>
      </c>
      <c s="36">
        <f>ROUND(G2420*H2420,6)</f>
      </c>
      <c r="L2420" s="38">
        <v>0</v>
      </c>
      <c s="32">
        <f>ROUND(ROUND(L2420,2)*ROUND(G2420,3),2)</f>
      </c>
      <c s="36" t="s">
        <v>55</v>
      </c>
      <c>
        <f>(M2420*21)/100</f>
      </c>
      <c t="s">
        <v>28</v>
      </c>
    </row>
    <row r="2421" spans="1:5" ht="38.25">
      <c r="A2421" s="35" t="s">
        <v>56</v>
      </c>
      <c r="E2421" s="39" t="s">
        <v>3254</v>
      </c>
    </row>
    <row r="2422" spans="1:5" ht="12.75">
      <c r="A2422" s="35" t="s">
        <v>57</v>
      </c>
      <c r="E2422" s="40" t="s">
        <v>5</v>
      </c>
    </row>
    <row r="2423" spans="1:5" ht="12.75">
      <c r="A2423" t="s">
        <v>59</v>
      </c>
      <c r="E2423" s="39" t="s">
        <v>5</v>
      </c>
    </row>
    <row r="2424" spans="1:16" ht="25.5">
      <c r="A2424" t="s">
        <v>50</v>
      </c>
      <c s="34" t="s">
        <v>3255</v>
      </c>
      <c s="34" t="s">
        <v>3256</v>
      </c>
      <c s="35" t="s">
        <v>5</v>
      </c>
      <c s="6" t="s">
        <v>3257</v>
      </c>
      <c s="36" t="s">
        <v>1327</v>
      </c>
      <c s="37">
        <v>1</v>
      </c>
      <c s="36">
        <v>0</v>
      </c>
      <c s="36">
        <f>ROUND(G2424*H2424,6)</f>
      </c>
      <c r="L2424" s="38">
        <v>0</v>
      </c>
      <c s="32">
        <f>ROUND(ROUND(L2424,2)*ROUND(G2424,3),2)</f>
      </c>
      <c s="36" t="s">
        <v>55</v>
      </c>
      <c>
        <f>(M2424*21)/100</f>
      </c>
      <c t="s">
        <v>28</v>
      </c>
    </row>
    <row r="2425" spans="1:5" ht="25.5">
      <c r="A2425" s="35" t="s">
        <v>56</v>
      </c>
      <c r="E2425" s="39" t="s">
        <v>3257</v>
      </c>
    </row>
    <row r="2426" spans="1:5" ht="12.75">
      <c r="A2426" s="35" t="s">
        <v>57</v>
      </c>
      <c r="E2426" s="40" t="s">
        <v>5</v>
      </c>
    </row>
    <row r="2427" spans="1:5" ht="12.75">
      <c r="A2427" t="s">
        <v>59</v>
      </c>
      <c r="E2427" s="39" t="s">
        <v>5</v>
      </c>
    </row>
    <row r="2428" spans="1:16" ht="25.5">
      <c r="A2428" t="s">
        <v>50</v>
      </c>
      <c s="34" t="s">
        <v>3258</v>
      </c>
      <c s="34" t="s">
        <v>3259</v>
      </c>
      <c s="35" t="s">
        <v>5</v>
      </c>
      <c s="6" t="s">
        <v>3260</v>
      </c>
      <c s="36" t="s">
        <v>1327</v>
      </c>
      <c s="37">
        <v>1</v>
      </c>
      <c s="36">
        <v>0</v>
      </c>
      <c s="36">
        <f>ROUND(G2428*H2428,6)</f>
      </c>
      <c r="L2428" s="38">
        <v>0</v>
      </c>
      <c s="32">
        <f>ROUND(ROUND(L2428,2)*ROUND(G2428,3),2)</f>
      </c>
      <c s="36" t="s">
        <v>55</v>
      </c>
      <c>
        <f>(M2428*21)/100</f>
      </c>
      <c t="s">
        <v>28</v>
      </c>
    </row>
    <row r="2429" spans="1:5" ht="25.5">
      <c r="A2429" s="35" t="s">
        <v>56</v>
      </c>
      <c r="E2429" s="39" t="s">
        <v>3260</v>
      </c>
    </row>
    <row r="2430" spans="1:5" ht="12.75">
      <c r="A2430" s="35" t="s">
        <v>57</v>
      </c>
      <c r="E2430" s="40" t="s">
        <v>5</v>
      </c>
    </row>
    <row r="2431" spans="1:5" ht="12.75">
      <c r="A2431" t="s">
        <v>59</v>
      </c>
      <c r="E2431" s="39" t="s">
        <v>5</v>
      </c>
    </row>
    <row r="2432" spans="1:16" ht="25.5">
      <c r="A2432" t="s">
        <v>50</v>
      </c>
      <c s="34" t="s">
        <v>3261</v>
      </c>
      <c s="34" t="s">
        <v>3262</v>
      </c>
      <c s="35" t="s">
        <v>5</v>
      </c>
      <c s="6" t="s">
        <v>3263</v>
      </c>
      <c s="36" t="s">
        <v>1327</v>
      </c>
      <c s="37">
        <v>1</v>
      </c>
      <c s="36">
        <v>0</v>
      </c>
      <c s="36">
        <f>ROUND(G2432*H2432,6)</f>
      </c>
      <c r="L2432" s="38">
        <v>0</v>
      </c>
      <c s="32">
        <f>ROUND(ROUND(L2432,2)*ROUND(G2432,3),2)</f>
      </c>
      <c s="36" t="s">
        <v>55</v>
      </c>
      <c>
        <f>(M2432*21)/100</f>
      </c>
      <c t="s">
        <v>28</v>
      </c>
    </row>
    <row r="2433" spans="1:5" ht="25.5">
      <c r="A2433" s="35" t="s">
        <v>56</v>
      </c>
      <c r="E2433" s="39" t="s">
        <v>3263</v>
      </c>
    </row>
    <row r="2434" spans="1:5" ht="12.75">
      <c r="A2434" s="35" t="s">
        <v>57</v>
      </c>
      <c r="E2434" s="40" t="s">
        <v>5</v>
      </c>
    </row>
    <row r="2435" spans="1:5" ht="12.75">
      <c r="A2435" t="s">
        <v>59</v>
      </c>
      <c r="E2435" s="39" t="s">
        <v>5</v>
      </c>
    </row>
    <row r="2436" spans="1:16" ht="25.5">
      <c r="A2436" t="s">
        <v>50</v>
      </c>
      <c s="34" t="s">
        <v>3264</v>
      </c>
      <c s="34" t="s">
        <v>3265</v>
      </c>
      <c s="35" t="s">
        <v>5</v>
      </c>
      <c s="6" t="s">
        <v>3266</v>
      </c>
      <c s="36" t="s">
        <v>1327</v>
      </c>
      <c s="37">
        <v>1</v>
      </c>
      <c s="36">
        <v>0</v>
      </c>
      <c s="36">
        <f>ROUND(G2436*H2436,6)</f>
      </c>
      <c r="L2436" s="38">
        <v>0</v>
      </c>
      <c s="32">
        <f>ROUND(ROUND(L2436,2)*ROUND(G2436,3),2)</f>
      </c>
      <c s="36" t="s">
        <v>55</v>
      </c>
      <c>
        <f>(M2436*21)/100</f>
      </c>
      <c t="s">
        <v>28</v>
      </c>
    </row>
    <row r="2437" spans="1:5" ht="25.5">
      <c r="A2437" s="35" t="s">
        <v>56</v>
      </c>
      <c r="E2437" s="39" t="s">
        <v>3266</v>
      </c>
    </row>
    <row r="2438" spans="1:5" ht="12.75">
      <c r="A2438" s="35" t="s">
        <v>57</v>
      </c>
      <c r="E2438" s="40" t="s">
        <v>5</v>
      </c>
    </row>
    <row r="2439" spans="1:5" ht="12.75">
      <c r="A2439" t="s">
        <v>59</v>
      </c>
      <c r="E2439" s="39" t="s">
        <v>5</v>
      </c>
    </row>
    <row r="2440" spans="1:16" ht="25.5">
      <c r="A2440" t="s">
        <v>50</v>
      </c>
      <c s="34" t="s">
        <v>3267</v>
      </c>
      <c s="34" t="s">
        <v>3268</v>
      </c>
      <c s="35" t="s">
        <v>5</v>
      </c>
      <c s="6" t="s">
        <v>3269</v>
      </c>
      <c s="36" t="s">
        <v>1327</v>
      </c>
      <c s="37">
        <v>1</v>
      </c>
      <c s="36">
        <v>0</v>
      </c>
      <c s="36">
        <f>ROUND(G2440*H2440,6)</f>
      </c>
      <c r="L2440" s="38">
        <v>0</v>
      </c>
      <c s="32">
        <f>ROUND(ROUND(L2440,2)*ROUND(G2440,3),2)</f>
      </c>
      <c s="36" t="s">
        <v>55</v>
      </c>
      <c>
        <f>(M2440*21)/100</f>
      </c>
      <c t="s">
        <v>28</v>
      </c>
    </row>
    <row r="2441" spans="1:5" ht="38.25">
      <c r="A2441" s="35" t="s">
        <v>56</v>
      </c>
      <c r="E2441" s="39" t="s">
        <v>3270</v>
      </c>
    </row>
    <row r="2442" spans="1:5" ht="12.75">
      <c r="A2442" s="35" t="s">
        <v>57</v>
      </c>
      <c r="E2442" s="40" t="s">
        <v>5</v>
      </c>
    </row>
    <row r="2443" spans="1:5" ht="12.75">
      <c r="A2443" t="s">
        <v>59</v>
      </c>
      <c r="E2443" s="39" t="s">
        <v>5</v>
      </c>
    </row>
    <row r="2444" spans="1:16" ht="25.5">
      <c r="A2444" t="s">
        <v>50</v>
      </c>
      <c s="34" t="s">
        <v>3271</v>
      </c>
      <c s="34" t="s">
        <v>3272</v>
      </c>
      <c s="35" t="s">
        <v>5</v>
      </c>
      <c s="6" t="s">
        <v>3269</v>
      </c>
      <c s="36" t="s">
        <v>1327</v>
      </c>
      <c s="37">
        <v>1</v>
      </c>
      <c s="36">
        <v>0</v>
      </c>
      <c s="36">
        <f>ROUND(G2444*H2444,6)</f>
      </c>
      <c r="L2444" s="38">
        <v>0</v>
      </c>
      <c s="32">
        <f>ROUND(ROUND(L2444,2)*ROUND(G2444,3),2)</f>
      </c>
      <c s="36" t="s">
        <v>55</v>
      </c>
      <c>
        <f>(M2444*21)/100</f>
      </c>
      <c t="s">
        <v>28</v>
      </c>
    </row>
    <row r="2445" spans="1:5" ht="38.25">
      <c r="A2445" s="35" t="s">
        <v>56</v>
      </c>
      <c r="E2445" s="39" t="s">
        <v>3273</v>
      </c>
    </row>
    <row r="2446" spans="1:5" ht="12.75">
      <c r="A2446" s="35" t="s">
        <v>57</v>
      </c>
      <c r="E2446" s="40" t="s">
        <v>5</v>
      </c>
    </row>
    <row r="2447" spans="1:5" ht="12.75">
      <c r="A2447" t="s">
        <v>59</v>
      </c>
      <c r="E2447" s="39" t="s">
        <v>5</v>
      </c>
    </row>
    <row r="2448" spans="1:16" ht="25.5">
      <c r="A2448" t="s">
        <v>50</v>
      </c>
      <c s="34" t="s">
        <v>3274</v>
      </c>
      <c s="34" t="s">
        <v>3275</v>
      </c>
      <c s="35" t="s">
        <v>5</v>
      </c>
      <c s="6" t="s">
        <v>3269</v>
      </c>
      <c s="36" t="s">
        <v>1327</v>
      </c>
      <c s="37">
        <v>1</v>
      </c>
      <c s="36">
        <v>0</v>
      </c>
      <c s="36">
        <f>ROUND(G2448*H2448,6)</f>
      </c>
      <c r="L2448" s="38">
        <v>0</v>
      </c>
      <c s="32">
        <f>ROUND(ROUND(L2448,2)*ROUND(G2448,3),2)</f>
      </c>
      <c s="36" t="s">
        <v>55</v>
      </c>
      <c>
        <f>(M2448*21)/100</f>
      </c>
      <c t="s">
        <v>28</v>
      </c>
    </row>
    <row r="2449" spans="1:5" ht="38.25">
      <c r="A2449" s="35" t="s">
        <v>56</v>
      </c>
      <c r="E2449" s="39" t="s">
        <v>3276</v>
      </c>
    </row>
    <row r="2450" spans="1:5" ht="12.75">
      <c r="A2450" s="35" t="s">
        <v>57</v>
      </c>
      <c r="E2450" s="40" t="s">
        <v>5</v>
      </c>
    </row>
    <row r="2451" spans="1:5" ht="12.75">
      <c r="A2451" t="s">
        <v>59</v>
      </c>
      <c r="E2451" s="39" t="s">
        <v>5</v>
      </c>
    </row>
    <row r="2452" spans="1:16" ht="25.5">
      <c r="A2452" t="s">
        <v>50</v>
      </c>
      <c s="34" t="s">
        <v>3277</v>
      </c>
      <c s="34" t="s">
        <v>3278</v>
      </c>
      <c s="35" t="s">
        <v>5</v>
      </c>
      <c s="6" t="s">
        <v>3269</v>
      </c>
      <c s="36" t="s">
        <v>1327</v>
      </c>
      <c s="37">
        <v>1</v>
      </c>
      <c s="36">
        <v>0</v>
      </c>
      <c s="36">
        <f>ROUND(G2452*H2452,6)</f>
      </c>
      <c r="L2452" s="38">
        <v>0</v>
      </c>
      <c s="32">
        <f>ROUND(ROUND(L2452,2)*ROUND(G2452,3),2)</f>
      </c>
      <c s="36" t="s">
        <v>55</v>
      </c>
      <c>
        <f>(M2452*21)/100</f>
      </c>
      <c t="s">
        <v>28</v>
      </c>
    </row>
    <row r="2453" spans="1:5" ht="38.25">
      <c r="A2453" s="35" t="s">
        <v>56</v>
      </c>
      <c r="E2453" s="39" t="s">
        <v>3279</v>
      </c>
    </row>
    <row r="2454" spans="1:5" ht="12.75">
      <c r="A2454" s="35" t="s">
        <v>57</v>
      </c>
      <c r="E2454" s="40" t="s">
        <v>5</v>
      </c>
    </row>
    <row r="2455" spans="1:5" ht="12.75">
      <c r="A2455" t="s">
        <v>59</v>
      </c>
      <c r="E2455" s="39" t="s">
        <v>5</v>
      </c>
    </row>
    <row r="2456" spans="1:16" ht="25.5">
      <c r="A2456" t="s">
        <v>50</v>
      </c>
      <c s="34" t="s">
        <v>3280</v>
      </c>
      <c s="34" t="s">
        <v>3281</v>
      </c>
      <c s="35" t="s">
        <v>5</v>
      </c>
      <c s="6" t="s">
        <v>3282</v>
      </c>
      <c s="36" t="s">
        <v>1327</v>
      </c>
      <c s="37">
        <v>1</v>
      </c>
      <c s="36">
        <v>0</v>
      </c>
      <c s="36">
        <f>ROUND(G2456*H2456,6)</f>
      </c>
      <c r="L2456" s="38">
        <v>0</v>
      </c>
      <c s="32">
        <f>ROUND(ROUND(L2456,2)*ROUND(G2456,3),2)</f>
      </c>
      <c s="36" t="s">
        <v>55</v>
      </c>
      <c>
        <f>(M2456*21)/100</f>
      </c>
      <c t="s">
        <v>28</v>
      </c>
    </row>
    <row r="2457" spans="1:5" ht="25.5">
      <c r="A2457" s="35" t="s">
        <v>56</v>
      </c>
      <c r="E2457" s="39" t="s">
        <v>3282</v>
      </c>
    </row>
    <row r="2458" spans="1:5" ht="12.75">
      <c r="A2458" s="35" t="s">
        <v>57</v>
      </c>
      <c r="E2458" s="40" t="s">
        <v>5</v>
      </c>
    </row>
    <row r="2459" spans="1:5" ht="12.75">
      <c r="A2459" t="s">
        <v>59</v>
      </c>
      <c r="E2459" s="39" t="s">
        <v>5</v>
      </c>
    </row>
    <row r="2460" spans="1:16" ht="38.25">
      <c r="A2460" t="s">
        <v>50</v>
      </c>
      <c s="34" t="s">
        <v>3283</v>
      </c>
      <c s="34" t="s">
        <v>3284</v>
      </c>
      <c s="35" t="s">
        <v>5</v>
      </c>
      <c s="6" t="s">
        <v>3285</v>
      </c>
      <c s="36" t="s">
        <v>1327</v>
      </c>
      <c s="37">
        <v>1</v>
      </c>
      <c s="36">
        <v>0</v>
      </c>
      <c s="36">
        <f>ROUND(G2460*H2460,6)</f>
      </c>
      <c r="L2460" s="38">
        <v>0</v>
      </c>
      <c s="32">
        <f>ROUND(ROUND(L2460,2)*ROUND(G2460,3),2)</f>
      </c>
      <c s="36" t="s">
        <v>55</v>
      </c>
      <c>
        <f>(M2460*21)/100</f>
      </c>
      <c t="s">
        <v>28</v>
      </c>
    </row>
    <row r="2461" spans="1:5" ht="38.25">
      <c r="A2461" s="35" t="s">
        <v>56</v>
      </c>
      <c r="E2461" s="39" t="s">
        <v>3285</v>
      </c>
    </row>
    <row r="2462" spans="1:5" ht="12.75">
      <c r="A2462" s="35" t="s">
        <v>57</v>
      </c>
      <c r="E2462" s="40" t="s">
        <v>5</v>
      </c>
    </row>
    <row r="2463" spans="1:5" ht="12.75">
      <c r="A2463" t="s">
        <v>59</v>
      </c>
      <c r="E2463" s="39" t="s">
        <v>5</v>
      </c>
    </row>
    <row r="2464" spans="1:16" ht="25.5">
      <c r="A2464" t="s">
        <v>50</v>
      </c>
      <c s="34" t="s">
        <v>3286</v>
      </c>
      <c s="34" t="s">
        <v>3287</v>
      </c>
      <c s="35" t="s">
        <v>5</v>
      </c>
      <c s="6" t="s">
        <v>3288</v>
      </c>
      <c s="36" t="s">
        <v>1327</v>
      </c>
      <c s="37">
        <v>1</v>
      </c>
      <c s="36">
        <v>0</v>
      </c>
      <c s="36">
        <f>ROUND(G2464*H2464,6)</f>
      </c>
      <c r="L2464" s="38">
        <v>0</v>
      </c>
      <c s="32">
        <f>ROUND(ROUND(L2464,2)*ROUND(G2464,3),2)</f>
      </c>
      <c s="36" t="s">
        <v>55</v>
      </c>
      <c>
        <f>(M2464*21)/100</f>
      </c>
      <c t="s">
        <v>28</v>
      </c>
    </row>
    <row r="2465" spans="1:5" ht="25.5">
      <c r="A2465" s="35" t="s">
        <v>56</v>
      </c>
      <c r="E2465" s="39" t="s">
        <v>3288</v>
      </c>
    </row>
    <row r="2466" spans="1:5" ht="12.75">
      <c r="A2466" s="35" t="s">
        <v>57</v>
      </c>
      <c r="E2466" s="40" t="s">
        <v>5</v>
      </c>
    </row>
    <row r="2467" spans="1:5" ht="12.75">
      <c r="A2467" t="s">
        <v>59</v>
      </c>
      <c r="E2467" s="39" t="s">
        <v>5</v>
      </c>
    </row>
    <row r="2468" spans="1:16" ht="25.5">
      <c r="A2468" t="s">
        <v>50</v>
      </c>
      <c s="34" t="s">
        <v>3289</v>
      </c>
      <c s="34" t="s">
        <v>3290</v>
      </c>
      <c s="35" t="s">
        <v>5</v>
      </c>
      <c s="6" t="s">
        <v>3291</v>
      </c>
      <c s="36" t="s">
        <v>1327</v>
      </c>
      <c s="37">
        <v>1</v>
      </c>
      <c s="36">
        <v>0</v>
      </c>
      <c s="36">
        <f>ROUND(G2468*H2468,6)</f>
      </c>
      <c r="L2468" s="38">
        <v>0</v>
      </c>
      <c s="32">
        <f>ROUND(ROUND(L2468,2)*ROUND(G2468,3),2)</f>
      </c>
      <c s="36" t="s">
        <v>55</v>
      </c>
      <c>
        <f>(M2468*21)/100</f>
      </c>
      <c t="s">
        <v>28</v>
      </c>
    </row>
    <row r="2469" spans="1:5" ht="25.5">
      <c r="A2469" s="35" t="s">
        <v>56</v>
      </c>
      <c r="E2469" s="39" t="s">
        <v>3291</v>
      </c>
    </row>
    <row r="2470" spans="1:5" ht="12.75">
      <c r="A2470" s="35" t="s">
        <v>57</v>
      </c>
      <c r="E2470" s="40" t="s">
        <v>5</v>
      </c>
    </row>
    <row r="2471" spans="1:5" ht="12.75">
      <c r="A2471" t="s">
        <v>59</v>
      </c>
      <c r="E2471" s="39" t="s">
        <v>5</v>
      </c>
    </row>
    <row r="2472" spans="1:16" ht="25.5">
      <c r="A2472" t="s">
        <v>50</v>
      </c>
      <c s="34" t="s">
        <v>3292</v>
      </c>
      <c s="34" t="s">
        <v>3293</v>
      </c>
      <c s="35" t="s">
        <v>5</v>
      </c>
      <c s="6" t="s">
        <v>3294</v>
      </c>
      <c s="36" t="s">
        <v>1327</v>
      </c>
      <c s="37">
        <v>1</v>
      </c>
      <c s="36">
        <v>0</v>
      </c>
      <c s="36">
        <f>ROUND(G2472*H2472,6)</f>
      </c>
      <c r="L2472" s="38">
        <v>0</v>
      </c>
      <c s="32">
        <f>ROUND(ROUND(L2472,2)*ROUND(G2472,3),2)</f>
      </c>
      <c s="36" t="s">
        <v>55</v>
      </c>
      <c>
        <f>(M2472*21)/100</f>
      </c>
      <c t="s">
        <v>28</v>
      </c>
    </row>
    <row r="2473" spans="1:5" ht="38.25">
      <c r="A2473" s="35" t="s">
        <v>56</v>
      </c>
      <c r="E2473" s="39" t="s">
        <v>3295</v>
      </c>
    </row>
    <row r="2474" spans="1:5" ht="12.75">
      <c r="A2474" s="35" t="s">
        <v>57</v>
      </c>
      <c r="E2474" s="40" t="s">
        <v>5</v>
      </c>
    </row>
    <row r="2475" spans="1:5" ht="12.75">
      <c r="A2475" t="s">
        <v>59</v>
      </c>
      <c r="E2475" s="39" t="s">
        <v>5</v>
      </c>
    </row>
    <row r="2476" spans="1:16" ht="25.5">
      <c r="A2476" t="s">
        <v>50</v>
      </c>
      <c s="34" t="s">
        <v>3296</v>
      </c>
      <c s="34" t="s">
        <v>3297</v>
      </c>
      <c s="35" t="s">
        <v>5</v>
      </c>
      <c s="6" t="s">
        <v>3294</v>
      </c>
      <c s="36" t="s">
        <v>1327</v>
      </c>
      <c s="37">
        <v>1</v>
      </c>
      <c s="36">
        <v>0</v>
      </c>
      <c s="36">
        <f>ROUND(G2476*H2476,6)</f>
      </c>
      <c r="L2476" s="38">
        <v>0</v>
      </c>
      <c s="32">
        <f>ROUND(ROUND(L2476,2)*ROUND(G2476,3),2)</f>
      </c>
      <c s="36" t="s">
        <v>55</v>
      </c>
      <c>
        <f>(M2476*21)/100</f>
      </c>
      <c t="s">
        <v>28</v>
      </c>
    </row>
    <row r="2477" spans="1:5" ht="38.25">
      <c r="A2477" s="35" t="s">
        <v>56</v>
      </c>
      <c r="E2477" s="39" t="s">
        <v>3298</v>
      </c>
    </row>
    <row r="2478" spans="1:5" ht="12.75">
      <c r="A2478" s="35" t="s">
        <v>57</v>
      </c>
      <c r="E2478" s="40" t="s">
        <v>5</v>
      </c>
    </row>
    <row r="2479" spans="1:5" ht="12.75">
      <c r="A2479" t="s">
        <v>59</v>
      </c>
      <c r="E2479" s="39" t="s">
        <v>5</v>
      </c>
    </row>
    <row r="2480" spans="1:16" ht="25.5">
      <c r="A2480" t="s">
        <v>50</v>
      </c>
      <c s="34" t="s">
        <v>3299</v>
      </c>
      <c s="34" t="s">
        <v>3300</v>
      </c>
      <c s="35" t="s">
        <v>5</v>
      </c>
      <c s="6" t="s">
        <v>3294</v>
      </c>
      <c s="36" t="s">
        <v>1327</v>
      </c>
      <c s="37">
        <v>1</v>
      </c>
      <c s="36">
        <v>0</v>
      </c>
      <c s="36">
        <f>ROUND(G2480*H2480,6)</f>
      </c>
      <c r="L2480" s="38">
        <v>0</v>
      </c>
      <c s="32">
        <f>ROUND(ROUND(L2480,2)*ROUND(G2480,3),2)</f>
      </c>
      <c s="36" t="s">
        <v>55</v>
      </c>
      <c>
        <f>(M2480*21)/100</f>
      </c>
      <c t="s">
        <v>28</v>
      </c>
    </row>
    <row r="2481" spans="1:5" ht="38.25">
      <c r="A2481" s="35" t="s">
        <v>56</v>
      </c>
      <c r="E2481" s="39" t="s">
        <v>3301</v>
      </c>
    </row>
    <row r="2482" spans="1:5" ht="12.75">
      <c r="A2482" s="35" t="s">
        <v>57</v>
      </c>
      <c r="E2482" s="40" t="s">
        <v>5</v>
      </c>
    </row>
    <row r="2483" spans="1:5" ht="12.75">
      <c r="A2483" t="s">
        <v>59</v>
      </c>
      <c r="E2483" s="39" t="s">
        <v>5</v>
      </c>
    </row>
    <row r="2484" spans="1:16" ht="25.5">
      <c r="A2484" t="s">
        <v>50</v>
      </c>
      <c s="34" t="s">
        <v>3302</v>
      </c>
      <c s="34" t="s">
        <v>3303</v>
      </c>
      <c s="35" t="s">
        <v>5</v>
      </c>
      <c s="6" t="s">
        <v>3294</v>
      </c>
      <c s="36" t="s">
        <v>1327</v>
      </c>
      <c s="37">
        <v>1</v>
      </c>
      <c s="36">
        <v>0</v>
      </c>
      <c s="36">
        <f>ROUND(G2484*H2484,6)</f>
      </c>
      <c r="L2484" s="38">
        <v>0</v>
      </c>
      <c s="32">
        <f>ROUND(ROUND(L2484,2)*ROUND(G2484,3),2)</f>
      </c>
      <c s="36" t="s">
        <v>55</v>
      </c>
      <c>
        <f>(M2484*21)/100</f>
      </c>
      <c t="s">
        <v>28</v>
      </c>
    </row>
    <row r="2485" spans="1:5" ht="38.25">
      <c r="A2485" s="35" t="s">
        <v>56</v>
      </c>
      <c r="E2485" s="39" t="s">
        <v>3304</v>
      </c>
    </row>
    <row r="2486" spans="1:5" ht="12.75">
      <c r="A2486" s="35" t="s">
        <v>57</v>
      </c>
      <c r="E2486" s="40" t="s">
        <v>5</v>
      </c>
    </row>
    <row r="2487" spans="1:5" ht="12.75">
      <c r="A2487" t="s">
        <v>59</v>
      </c>
      <c r="E2487" s="39" t="s">
        <v>5</v>
      </c>
    </row>
    <row r="2488" spans="1:16" ht="25.5">
      <c r="A2488" t="s">
        <v>50</v>
      </c>
      <c s="34" t="s">
        <v>3305</v>
      </c>
      <c s="34" t="s">
        <v>3306</v>
      </c>
      <c s="35" t="s">
        <v>5</v>
      </c>
      <c s="6" t="s">
        <v>3294</v>
      </c>
      <c s="36" t="s">
        <v>1327</v>
      </c>
      <c s="37">
        <v>1</v>
      </c>
      <c s="36">
        <v>0</v>
      </c>
      <c s="36">
        <f>ROUND(G2488*H2488,6)</f>
      </c>
      <c r="L2488" s="38">
        <v>0</v>
      </c>
      <c s="32">
        <f>ROUND(ROUND(L2488,2)*ROUND(G2488,3),2)</f>
      </c>
      <c s="36" t="s">
        <v>55</v>
      </c>
      <c>
        <f>(M2488*21)/100</f>
      </c>
      <c t="s">
        <v>28</v>
      </c>
    </row>
    <row r="2489" spans="1:5" ht="38.25">
      <c r="A2489" s="35" t="s">
        <v>56</v>
      </c>
      <c r="E2489" s="39" t="s">
        <v>3307</v>
      </c>
    </row>
    <row r="2490" spans="1:5" ht="12.75">
      <c r="A2490" s="35" t="s">
        <v>57</v>
      </c>
      <c r="E2490" s="40" t="s">
        <v>5</v>
      </c>
    </row>
    <row r="2491" spans="1:5" ht="12.75">
      <c r="A2491" t="s">
        <v>59</v>
      </c>
      <c r="E2491" s="39" t="s">
        <v>5</v>
      </c>
    </row>
    <row r="2492" spans="1:16" ht="25.5">
      <c r="A2492" t="s">
        <v>50</v>
      </c>
      <c s="34" t="s">
        <v>3308</v>
      </c>
      <c s="34" t="s">
        <v>3309</v>
      </c>
      <c s="35" t="s">
        <v>5</v>
      </c>
      <c s="6" t="s">
        <v>3294</v>
      </c>
      <c s="36" t="s">
        <v>1327</v>
      </c>
      <c s="37">
        <v>1</v>
      </c>
      <c s="36">
        <v>0</v>
      </c>
      <c s="36">
        <f>ROUND(G2492*H2492,6)</f>
      </c>
      <c r="L2492" s="38">
        <v>0</v>
      </c>
      <c s="32">
        <f>ROUND(ROUND(L2492,2)*ROUND(G2492,3),2)</f>
      </c>
      <c s="36" t="s">
        <v>55</v>
      </c>
      <c>
        <f>(M2492*21)/100</f>
      </c>
      <c t="s">
        <v>28</v>
      </c>
    </row>
    <row r="2493" spans="1:5" ht="38.25">
      <c r="A2493" s="35" t="s">
        <v>56</v>
      </c>
      <c r="E2493" s="39" t="s">
        <v>3310</v>
      </c>
    </row>
    <row r="2494" spans="1:5" ht="12.75">
      <c r="A2494" s="35" t="s">
        <v>57</v>
      </c>
      <c r="E2494" s="40" t="s">
        <v>5</v>
      </c>
    </row>
    <row r="2495" spans="1:5" ht="12.75">
      <c r="A2495" t="s">
        <v>59</v>
      </c>
      <c r="E2495" s="39" t="s">
        <v>5</v>
      </c>
    </row>
    <row r="2496" spans="1:16" ht="25.5">
      <c r="A2496" t="s">
        <v>50</v>
      </c>
      <c s="34" t="s">
        <v>3311</v>
      </c>
      <c s="34" t="s">
        <v>3312</v>
      </c>
      <c s="35" t="s">
        <v>5</v>
      </c>
      <c s="6" t="s">
        <v>3294</v>
      </c>
      <c s="36" t="s">
        <v>1327</v>
      </c>
      <c s="37">
        <v>1</v>
      </c>
      <c s="36">
        <v>0</v>
      </c>
      <c s="36">
        <f>ROUND(G2496*H2496,6)</f>
      </c>
      <c r="L2496" s="38">
        <v>0</v>
      </c>
      <c s="32">
        <f>ROUND(ROUND(L2496,2)*ROUND(G2496,3),2)</f>
      </c>
      <c s="36" t="s">
        <v>55</v>
      </c>
      <c>
        <f>(M2496*21)/100</f>
      </c>
      <c t="s">
        <v>28</v>
      </c>
    </row>
    <row r="2497" spans="1:5" ht="38.25">
      <c r="A2497" s="35" t="s">
        <v>56</v>
      </c>
      <c r="E2497" s="39" t="s">
        <v>3313</v>
      </c>
    </row>
    <row r="2498" spans="1:5" ht="12.75">
      <c r="A2498" s="35" t="s">
        <v>57</v>
      </c>
      <c r="E2498" s="40" t="s">
        <v>5</v>
      </c>
    </row>
    <row r="2499" spans="1:5" ht="12.75">
      <c r="A2499" t="s">
        <v>59</v>
      </c>
      <c r="E2499" s="39" t="s">
        <v>5</v>
      </c>
    </row>
    <row r="2500" spans="1:16" ht="25.5">
      <c r="A2500" t="s">
        <v>50</v>
      </c>
      <c s="34" t="s">
        <v>3314</v>
      </c>
      <c s="34" t="s">
        <v>3315</v>
      </c>
      <c s="35" t="s">
        <v>5</v>
      </c>
      <c s="6" t="s">
        <v>3294</v>
      </c>
      <c s="36" t="s">
        <v>1327</v>
      </c>
      <c s="37">
        <v>1</v>
      </c>
      <c s="36">
        <v>0</v>
      </c>
      <c s="36">
        <f>ROUND(G2500*H2500,6)</f>
      </c>
      <c r="L2500" s="38">
        <v>0</v>
      </c>
      <c s="32">
        <f>ROUND(ROUND(L2500,2)*ROUND(G2500,3),2)</f>
      </c>
      <c s="36" t="s">
        <v>55</v>
      </c>
      <c>
        <f>(M2500*21)/100</f>
      </c>
      <c t="s">
        <v>28</v>
      </c>
    </row>
    <row r="2501" spans="1:5" ht="38.25">
      <c r="A2501" s="35" t="s">
        <v>56</v>
      </c>
      <c r="E2501" s="39" t="s">
        <v>3316</v>
      </c>
    </row>
    <row r="2502" spans="1:5" ht="12.75">
      <c r="A2502" s="35" t="s">
        <v>57</v>
      </c>
      <c r="E2502" s="40" t="s">
        <v>5</v>
      </c>
    </row>
    <row r="2503" spans="1:5" ht="12.75">
      <c r="A2503" t="s">
        <v>59</v>
      </c>
      <c r="E2503" s="39" t="s">
        <v>5</v>
      </c>
    </row>
    <row r="2504" spans="1:16" ht="25.5">
      <c r="A2504" t="s">
        <v>50</v>
      </c>
      <c s="34" t="s">
        <v>3317</v>
      </c>
      <c s="34" t="s">
        <v>3318</v>
      </c>
      <c s="35" t="s">
        <v>5</v>
      </c>
      <c s="6" t="s">
        <v>3269</v>
      </c>
      <c s="36" t="s">
        <v>1327</v>
      </c>
      <c s="37">
        <v>1</v>
      </c>
      <c s="36">
        <v>0</v>
      </c>
      <c s="36">
        <f>ROUND(G2504*H2504,6)</f>
      </c>
      <c r="L2504" s="38">
        <v>0</v>
      </c>
      <c s="32">
        <f>ROUND(ROUND(L2504,2)*ROUND(G2504,3),2)</f>
      </c>
      <c s="36" t="s">
        <v>55</v>
      </c>
      <c>
        <f>(M2504*21)/100</f>
      </c>
      <c t="s">
        <v>28</v>
      </c>
    </row>
    <row r="2505" spans="1:5" ht="38.25">
      <c r="A2505" s="35" t="s">
        <v>56</v>
      </c>
      <c r="E2505" s="39" t="s">
        <v>3319</v>
      </c>
    </row>
    <row r="2506" spans="1:5" ht="12.75">
      <c r="A2506" s="35" t="s">
        <v>57</v>
      </c>
      <c r="E2506" s="40" t="s">
        <v>5</v>
      </c>
    </row>
    <row r="2507" spans="1:5" ht="12.75">
      <c r="A2507" t="s">
        <v>59</v>
      </c>
      <c r="E2507" s="39" t="s">
        <v>5</v>
      </c>
    </row>
    <row r="2508" spans="1:16" ht="25.5">
      <c r="A2508" t="s">
        <v>50</v>
      </c>
      <c s="34" t="s">
        <v>3320</v>
      </c>
      <c s="34" t="s">
        <v>3321</v>
      </c>
      <c s="35" t="s">
        <v>5</v>
      </c>
      <c s="6" t="s">
        <v>3269</v>
      </c>
      <c s="36" t="s">
        <v>1327</v>
      </c>
      <c s="37">
        <v>1</v>
      </c>
      <c s="36">
        <v>0</v>
      </c>
      <c s="36">
        <f>ROUND(G2508*H2508,6)</f>
      </c>
      <c r="L2508" s="38">
        <v>0</v>
      </c>
      <c s="32">
        <f>ROUND(ROUND(L2508,2)*ROUND(G2508,3),2)</f>
      </c>
      <c s="36" t="s">
        <v>55</v>
      </c>
      <c>
        <f>(M2508*21)/100</f>
      </c>
      <c t="s">
        <v>28</v>
      </c>
    </row>
    <row r="2509" spans="1:5" ht="38.25">
      <c r="A2509" s="35" t="s">
        <v>56</v>
      </c>
      <c r="E2509" s="39" t="s">
        <v>3322</v>
      </c>
    </row>
    <row r="2510" spans="1:5" ht="12.75">
      <c r="A2510" s="35" t="s">
        <v>57</v>
      </c>
      <c r="E2510" s="40" t="s">
        <v>5</v>
      </c>
    </row>
    <row r="2511" spans="1:5" ht="12.75">
      <c r="A2511" t="s">
        <v>59</v>
      </c>
      <c r="E2511" s="39" t="s">
        <v>5</v>
      </c>
    </row>
    <row r="2512" spans="1:16" ht="25.5">
      <c r="A2512" t="s">
        <v>50</v>
      </c>
      <c s="34" t="s">
        <v>3323</v>
      </c>
      <c s="34" t="s">
        <v>3324</v>
      </c>
      <c s="35" t="s">
        <v>5</v>
      </c>
      <c s="6" t="s">
        <v>3269</v>
      </c>
      <c s="36" t="s">
        <v>1327</v>
      </c>
      <c s="37">
        <v>1</v>
      </c>
      <c s="36">
        <v>0</v>
      </c>
      <c s="36">
        <f>ROUND(G2512*H2512,6)</f>
      </c>
      <c r="L2512" s="38">
        <v>0</v>
      </c>
      <c s="32">
        <f>ROUND(ROUND(L2512,2)*ROUND(G2512,3),2)</f>
      </c>
      <c s="36" t="s">
        <v>55</v>
      </c>
      <c>
        <f>(M2512*21)/100</f>
      </c>
      <c t="s">
        <v>28</v>
      </c>
    </row>
    <row r="2513" spans="1:5" ht="38.25">
      <c r="A2513" s="35" t="s">
        <v>56</v>
      </c>
      <c r="E2513" s="39" t="s">
        <v>3325</v>
      </c>
    </row>
    <row r="2514" spans="1:5" ht="12.75">
      <c r="A2514" s="35" t="s">
        <v>57</v>
      </c>
      <c r="E2514" s="40" t="s">
        <v>5</v>
      </c>
    </row>
    <row r="2515" spans="1:5" ht="12.75">
      <c r="A2515" t="s">
        <v>59</v>
      </c>
      <c r="E2515" s="39" t="s">
        <v>5</v>
      </c>
    </row>
    <row r="2516" spans="1:16" ht="25.5">
      <c r="A2516" t="s">
        <v>50</v>
      </c>
      <c s="34" t="s">
        <v>3326</v>
      </c>
      <c s="34" t="s">
        <v>3327</v>
      </c>
      <c s="35" t="s">
        <v>5</v>
      </c>
      <c s="6" t="s">
        <v>3269</v>
      </c>
      <c s="36" t="s">
        <v>1327</v>
      </c>
      <c s="37">
        <v>1</v>
      </c>
      <c s="36">
        <v>0</v>
      </c>
      <c s="36">
        <f>ROUND(G2516*H2516,6)</f>
      </c>
      <c r="L2516" s="38">
        <v>0</v>
      </c>
      <c s="32">
        <f>ROUND(ROUND(L2516,2)*ROUND(G2516,3),2)</f>
      </c>
      <c s="36" t="s">
        <v>55</v>
      </c>
      <c>
        <f>(M2516*21)/100</f>
      </c>
      <c t="s">
        <v>28</v>
      </c>
    </row>
    <row r="2517" spans="1:5" ht="38.25">
      <c r="A2517" s="35" t="s">
        <v>56</v>
      </c>
      <c r="E2517" s="39" t="s">
        <v>3328</v>
      </c>
    </row>
    <row r="2518" spans="1:5" ht="12.75">
      <c r="A2518" s="35" t="s">
        <v>57</v>
      </c>
      <c r="E2518" s="40" t="s">
        <v>5</v>
      </c>
    </row>
    <row r="2519" spans="1:5" ht="12.75">
      <c r="A2519" t="s">
        <v>59</v>
      </c>
      <c r="E2519" s="39" t="s">
        <v>5</v>
      </c>
    </row>
    <row r="2520" spans="1:16" ht="25.5">
      <c r="A2520" t="s">
        <v>50</v>
      </c>
      <c s="34" t="s">
        <v>3329</v>
      </c>
      <c s="34" t="s">
        <v>3330</v>
      </c>
      <c s="35" t="s">
        <v>5</v>
      </c>
      <c s="6" t="s">
        <v>3331</v>
      </c>
      <c s="36" t="s">
        <v>1327</v>
      </c>
      <c s="37">
        <v>1</v>
      </c>
      <c s="36">
        <v>0</v>
      </c>
      <c s="36">
        <f>ROUND(G2520*H2520,6)</f>
      </c>
      <c r="L2520" s="38">
        <v>0</v>
      </c>
      <c s="32">
        <f>ROUND(ROUND(L2520,2)*ROUND(G2520,3),2)</f>
      </c>
      <c s="36" t="s">
        <v>55</v>
      </c>
      <c>
        <f>(M2520*21)/100</f>
      </c>
      <c t="s">
        <v>28</v>
      </c>
    </row>
    <row r="2521" spans="1:5" ht="38.25">
      <c r="A2521" s="35" t="s">
        <v>56</v>
      </c>
      <c r="E2521" s="39" t="s">
        <v>3332</v>
      </c>
    </row>
    <row r="2522" spans="1:5" ht="12.75">
      <c r="A2522" s="35" t="s">
        <v>57</v>
      </c>
      <c r="E2522" s="40" t="s">
        <v>5</v>
      </c>
    </row>
    <row r="2523" spans="1:5" ht="12.75">
      <c r="A2523" t="s">
        <v>59</v>
      </c>
      <c r="E2523" s="39" t="s">
        <v>5</v>
      </c>
    </row>
    <row r="2524" spans="1:16" ht="25.5">
      <c r="A2524" t="s">
        <v>50</v>
      </c>
      <c s="34" t="s">
        <v>3333</v>
      </c>
      <c s="34" t="s">
        <v>3334</v>
      </c>
      <c s="35" t="s">
        <v>5</v>
      </c>
      <c s="6" t="s">
        <v>3335</v>
      </c>
      <c s="36" t="s">
        <v>1327</v>
      </c>
      <c s="37">
        <v>1</v>
      </c>
      <c s="36">
        <v>0</v>
      </c>
      <c s="36">
        <f>ROUND(G2524*H2524,6)</f>
      </c>
      <c r="L2524" s="38">
        <v>0</v>
      </c>
      <c s="32">
        <f>ROUND(ROUND(L2524,2)*ROUND(G2524,3),2)</f>
      </c>
      <c s="36" t="s">
        <v>55</v>
      </c>
      <c>
        <f>(M2524*21)/100</f>
      </c>
      <c t="s">
        <v>28</v>
      </c>
    </row>
    <row r="2525" spans="1:5" ht="38.25">
      <c r="A2525" s="35" t="s">
        <v>56</v>
      </c>
      <c r="E2525" s="39" t="s">
        <v>3336</v>
      </c>
    </row>
    <row r="2526" spans="1:5" ht="12.75">
      <c r="A2526" s="35" t="s">
        <v>57</v>
      </c>
      <c r="E2526" s="40" t="s">
        <v>5</v>
      </c>
    </row>
    <row r="2527" spans="1:5" ht="12.75">
      <c r="A2527" t="s">
        <v>59</v>
      </c>
      <c r="E2527" s="39" t="s">
        <v>5</v>
      </c>
    </row>
    <row r="2528" spans="1:16" ht="25.5">
      <c r="A2528" t="s">
        <v>50</v>
      </c>
      <c s="34" t="s">
        <v>3337</v>
      </c>
      <c s="34" t="s">
        <v>3338</v>
      </c>
      <c s="35" t="s">
        <v>5</v>
      </c>
      <c s="6" t="s">
        <v>3331</v>
      </c>
      <c s="36" t="s">
        <v>1327</v>
      </c>
      <c s="37">
        <v>1</v>
      </c>
      <c s="36">
        <v>0</v>
      </c>
      <c s="36">
        <f>ROUND(G2528*H2528,6)</f>
      </c>
      <c r="L2528" s="38">
        <v>0</v>
      </c>
      <c s="32">
        <f>ROUND(ROUND(L2528,2)*ROUND(G2528,3),2)</f>
      </c>
      <c s="36" t="s">
        <v>55</v>
      </c>
      <c>
        <f>(M2528*21)/100</f>
      </c>
      <c t="s">
        <v>28</v>
      </c>
    </row>
    <row r="2529" spans="1:5" ht="38.25">
      <c r="A2529" s="35" t="s">
        <v>56</v>
      </c>
      <c r="E2529" s="39" t="s">
        <v>3339</v>
      </c>
    </row>
    <row r="2530" spans="1:5" ht="12.75">
      <c r="A2530" s="35" t="s">
        <v>57</v>
      </c>
      <c r="E2530" s="40" t="s">
        <v>5</v>
      </c>
    </row>
    <row r="2531" spans="1:5" ht="12.75">
      <c r="A2531" t="s">
        <v>59</v>
      </c>
      <c r="E2531" s="39" t="s">
        <v>5</v>
      </c>
    </row>
    <row r="2532" spans="1:16" ht="25.5">
      <c r="A2532" t="s">
        <v>50</v>
      </c>
      <c s="34" t="s">
        <v>3340</v>
      </c>
      <c s="34" t="s">
        <v>3341</v>
      </c>
      <c s="35" t="s">
        <v>5</v>
      </c>
      <c s="6" t="s">
        <v>3335</v>
      </c>
      <c s="36" t="s">
        <v>1327</v>
      </c>
      <c s="37">
        <v>1</v>
      </c>
      <c s="36">
        <v>0</v>
      </c>
      <c s="36">
        <f>ROUND(G2532*H2532,6)</f>
      </c>
      <c r="L2532" s="38">
        <v>0</v>
      </c>
      <c s="32">
        <f>ROUND(ROUND(L2532,2)*ROUND(G2532,3),2)</f>
      </c>
      <c s="36" t="s">
        <v>55</v>
      </c>
      <c>
        <f>(M2532*21)/100</f>
      </c>
      <c t="s">
        <v>28</v>
      </c>
    </row>
    <row r="2533" spans="1:5" ht="38.25">
      <c r="A2533" s="35" t="s">
        <v>56</v>
      </c>
      <c r="E2533" s="39" t="s">
        <v>3342</v>
      </c>
    </row>
    <row r="2534" spans="1:5" ht="12.75">
      <c r="A2534" s="35" t="s">
        <v>57</v>
      </c>
      <c r="E2534" s="40" t="s">
        <v>5</v>
      </c>
    </row>
    <row r="2535" spans="1:5" ht="12.75">
      <c r="A2535" t="s">
        <v>59</v>
      </c>
      <c r="E2535" s="39" t="s">
        <v>5</v>
      </c>
    </row>
    <row r="2536" spans="1:16" ht="25.5">
      <c r="A2536" t="s">
        <v>50</v>
      </c>
      <c s="34" t="s">
        <v>3343</v>
      </c>
      <c s="34" t="s">
        <v>3344</v>
      </c>
      <c s="35" t="s">
        <v>5</v>
      </c>
      <c s="6" t="s">
        <v>3345</v>
      </c>
      <c s="36" t="s">
        <v>1327</v>
      </c>
      <c s="37">
        <v>1</v>
      </c>
      <c s="36">
        <v>0</v>
      </c>
      <c s="36">
        <f>ROUND(G2536*H2536,6)</f>
      </c>
      <c r="L2536" s="38">
        <v>0</v>
      </c>
      <c s="32">
        <f>ROUND(ROUND(L2536,2)*ROUND(G2536,3),2)</f>
      </c>
      <c s="36" t="s">
        <v>55</v>
      </c>
      <c>
        <f>(M2536*21)/100</f>
      </c>
      <c t="s">
        <v>28</v>
      </c>
    </row>
    <row r="2537" spans="1:5" ht="38.25">
      <c r="A2537" s="35" t="s">
        <v>56</v>
      </c>
      <c r="E2537" s="39" t="s">
        <v>3346</v>
      </c>
    </row>
    <row r="2538" spans="1:5" ht="12.75">
      <c r="A2538" s="35" t="s">
        <v>57</v>
      </c>
      <c r="E2538" s="40" t="s">
        <v>5</v>
      </c>
    </row>
    <row r="2539" spans="1:5" ht="12.75">
      <c r="A2539" t="s">
        <v>59</v>
      </c>
      <c r="E2539" s="39" t="s">
        <v>5</v>
      </c>
    </row>
    <row r="2540" spans="1:16" ht="25.5">
      <c r="A2540" t="s">
        <v>50</v>
      </c>
      <c s="34" t="s">
        <v>3347</v>
      </c>
      <c s="34" t="s">
        <v>3348</v>
      </c>
      <c s="35" t="s">
        <v>5</v>
      </c>
      <c s="6" t="s">
        <v>3331</v>
      </c>
      <c s="36" t="s">
        <v>1327</v>
      </c>
      <c s="37">
        <v>1</v>
      </c>
      <c s="36">
        <v>0</v>
      </c>
      <c s="36">
        <f>ROUND(G2540*H2540,6)</f>
      </c>
      <c r="L2540" s="38">
        <v>0</v>
      </c>
      <c s="32">
        <f>ROUND(ROUND(L2540,2)*ROUND(G2540,3),2)</f>
      </c>
      <c s="36" t="s">
        <v>55</v>
      </c>
      <c>
        <f>(M2540*21)/100</f>
      </c>
      <c t="s">
        <v>28</v>
      </c>
    </row>
    <row r="2541" spans="1:5" ht="38.25">
      <c r="A2541" s="35" t="s">
        <v>56</v>
      </c>
      <c r="E2541" s="39" t="s">
        <v>3349</v>
      </c>
    </row>
    <row r="2542" spans="1:5" ht="12.75">
      <c r="A2542" s="35" t="s">
        <v>57</v>
      </c>
      <c r="E2542" s="40" t="s">
        <v>5</v>
      </c>
    </row>
    <row r="2543" spans="1:5" ht="12.75">
      <c r="A2543" t="s">
        <v>59</v>
      </c>
      <c r="E2543" s="39" t="s">
        <v>5</v>
      </c>
    </row>
    <row r="2544" spans="1:16" ht="25.5">
      <c r="A2544" t="s">
        <v>50</v>
      </c>
      <c s="34" t="s">
        <v>3350</v>
      </c>
      <c s="34" t="s">
        <v>3351</v>
      </c>
      <c s="35" t="s">
        <v>5</v>
      </c>
      <c s="6" t="s">
        <v>3331</v>
      </c>
      <c s="36" t="s">
        <v>1327</v>
      </c>
      <c s="37">
        <v>1</v>
      </c>
      <c s="36">
        <v>0</v>
      </c>
      <c s="36">
        <f>ROUND(G2544*H2544,6)</f>
      </c>
      <c r="L2544" s="38">
        <v>0</v>
      </c>
      <c s="32">
        <f>ROUND(ROUND(L2544,2)*ROUND(G2544,3),2)</f>
      </c>
      <c s="36" t="s">
        <v>55</v>
      </c>
      <c>
        <f>(M2544*21)/100</f>
      </c>
      <c t="s">
        <v>28</v>
      </c>
    </row>
    <row r="2545" spans="1:5" ht="38.25">
      <c r="A2545" s="35" t="s">
        <v>56</v>
      </c>
      <c r="E2545" s="39" t="s">
        <v>3352</v>
      </c>
    </row>
    <row r="2546" spans="1:5" ht="12.75">
      <c r="A2546" s="35" t="s">
        <v>57</v>
      </c>
      <c r="E2546" s="40" t="s">
        <v>5</v>
      </c>
    </row>
    <row r="2547" spans="1:5" ht="12.75">
      <c r="A2547" t="s">
        <v>59</v>
      </c>
      <c r="E2547" s="39" t="s">
        <v>5</v>
      </c>
    </row>
    <row r="2548" spans="1:16" ht="25.5">
      <c r="A2548" t="s">
        <v>50</v>
      </c>
      <c s="34" t="s">
        <v>3353</v>
      </c>
      <c s="34" t="s">
        <v>3354</v>
      </c>
      <c s="35" t="s">
        <v>5</v>
      </c>
      <c s="6" t="s">
        <v>3331</v>
      </c>
      <c s="36" t="s">
        <v>1327</v>
      </c>
      <c s="37">
        <v>1</v>
      </c>
      <c s="36">
        <v>0</v>
      </c>
      <c s="36">
        <f>ROUND(G2548*H2548,6)</f>
      </c>
      <c r="L2548" s="38">
        <v>0</v>
      </c>
      <c s="32">
        <f>ROUND(ROUND(L2548,2)*ROUND(G2548,3),2)</f>
      </c>
      <c s="36" t="s">
        <v>55</v>
      </c>
      <c>
        <f>(M2548*21)/100</f>
      </c>
      <c t="s">
        <v>28</v>
      </c>
    </row>
    <row r="2549" spans="1:5" ht="38.25">
      <c r="A2549" s="35" t="s">
        <v>56</v>
      </c>
      <c r="E2549" s="39" t="s">
        <v>3355</v>
      </c>
    </row>
    <row r="2550" spans="1:5" ht="12.75">
      <c r="A2550" s="35" t="s">
        <v>57</v>
      </c>
      <c r="E2550" s="40" t="s">
        <v>5</v>
      </c>
    </row>
    <row r="2551" spans="1:5" ht="12.75">
      <c r="A2551" t="s">
        <v>59</v>
      </c>
      <c r="E2551" s="39" t="s">
        <v>5</v>
      </c>
    </row>
    <row r="2552" spans="1:16" ht="25.5">
      <c r="A2552" t="s">
        <v>50</v>
      </c>
      <c s="34" t="s">
        <v>3356</v>
      </c>
      <c s="34" t="s">
        <v>3357</v>
      </c>
      <c s="35" t="s">
        <v>5</v>
      </c>
      <c s="6" t="s">
        <v>3335</v>
      </c>
      <c s="36" t="s">
        <v>1327</v>
      </c>
      <c s="37">
        <v>1</v>
      </c>
      <c s="36">
        <v>0</v>
      </c>
      <c s="36">
        <f>ROUND(G2552*H2552,6)</f>
      </c>
      <c r="L2552" s="38">
        <v>0</v>
      </c>
      <c s="32">
        <f>ROUND(ROUND(L2552,2)*ROUND(G2552,3),2)</f>
      </c>
      <c s="36" t="s">
        <v>55</v>
      </c>
      <c>
        <f>(M2552*21)/100</f>
      </c>
      <c t="s">
        <v>28</v>
      </c>
    </row>
    <row r="2553" spans="1:5" ht="38.25">
      <c r="A2553" s="35" t="s">
        <v>56</v>
      </c>
      <c r="E2553" s="39" t="s">
        <v>3358</v>
      </c>
    </row>
    <row r="2554" spans="1:5" ht="12.75">
      <c r="A2554" s="35" t="s">
        <v>57</v>
      </c>
      <c r="E2554" s="40" t="s">
        <v>5</v>
      </c>
    </row>
    <row r="2555" spans="1:5" ht="12.75">
      <c r="A2555" t="s">
        <v>59</v>
      </c>
      <c r="E2555" s="39" t="s">
        <v>5</v>
      </c>
    </row>
    <row r="2556" spans="1:16" ht="25.5">
      <c r="A2556" t="s">
        <v>50</v>
      </c>
      <c s="34" t="s">
        <v>3359</v>
      </c>
      <c s="34" t="s">
        <v>3360</v>
      </c>
      <c s="35" t="s">
        <v>5</v>
      </c>
      <c s="6" t="s">
        <v>3361</v>
      </c>
      <c s="36" t="s">
        <v>1327</v>
      </c>
      <c s="37">
        <v>1</v>
      </c>
      <c s="36">
        <v>0</v>
      </c>
      <c s="36">
        <f>ROUND(G2556*H2556,6)</f>
      </c>
      <c r="L2556" s="38">
        <v>0</v>
      </c>
      <c s="32">
        <f>ROUND(ROUND(L2556,2)*ROUND(G2556,3),2)</f>
      </c>
      <c s="36" t="s">
        <v>55</v>
      </c>
      <c>
        <f>(M2556*21)/100</f>
      </c>
      <c t="s">
        <v>28</v>
      </c>
    </row>
    <row r="2557" spans="1:5" ht="38.25">
      <c r="A2557" s="35" t="s">
        <v>56</v>
      </c>
      <c r="E2557" s="39" t="s">
        <v>3362</v>
      </c>
    </row>
    <row r="2558" spans="1:5" ht="12.75">
      <c r="A2558" s="35" t="s">
        <v>57</v>
      </c>
      <c r="E2558" s="40" t="s">
        <v>5</v>
      </c>
    </row>
    <row r="2559" spans="1:5" ht="12.75">
      <c r="A2559" t="s">
        <v>59</v>
      </c>
      <c r="E2559" s="39" t="s">
        <v>5</v>
      </c>
    </row>
    <row r="2560" spans="1:16" ht="25.5">
      <c r="A2560" t="s">
        <v>50</v>
      </c>
      <c s="34" t="s">
        <v>3363</v>
      </c>
      <c s="34" t="s">
        <v>3364</v>
      </c>
      <c s="35" t="s">
        <v>5</v>
      </c>
      <c s="6" t="s">
        <v>3331</v>
      </c>
      <c s="36" t="s">
        <v>1327</v>
      </c>
      <c s="37">
        <v>1</v>
      </c>
      <c s="36">
        <v>0</v>
      </c>
      <c s="36">
        <f>ROUND(G2560*H2560,6)</f>
      </c>
      <c r="L2560" s="38">
        <v>0</v>
      </c>
      <c s="32">
        <f>ROUND(ROUND(L2560,2)*ROUND(G2560,3),2)</f>
      </c>
      <c s="36" t="s">
        <v>55</v>
      </c>
      <c>
        <f>(M2560*21)/100</f>
      </c>
      <c t="s">
        <v>28</v>
      </c>
    </row>
    <row r="2561" spans="1:5" ht="38.25">
      <c r="A2561" s="35" t="s">
        <v>56</v>
      </c>
      <c r="E2561" s="39" t="s">
        <v>3365</v>
      </c>
    </row>
    <row r="2562" spans="1:5" ht="12.75">
      <c r="A2562" s="35" t="s">
        <v>57</v>
      </c>
      <c r="E2562" s="40" t="s">
        <v>5</v>
      </c>
    </row>
    <row r="2563" spans="1:5" ht="12.75">
      <c r="A2563" t="s">
        <v>59</v>
      </c>
      <c r="E2563" s="39" t="s">
        <v>5</v>
      </c>
    </row>
    <row r="2564" spans="1:16" ht="25.5">
      <c r="A2564" t="s">
        <v>50</v>
      </c>
      <c s="34" t="s">
        <v>3366</v>
      </c>
      <c s="34" t="s">
        <v>3367</v>
      </c>
      <c s="35" t="s">
        <v>5</v>
      </c>
      <c s="6" t="s">
        <v>3335</v>
      </c>
      <c s="36" t="s">
        <v>1327</v>
      </c>
      <c s="37">
        <v>1</v>
      </c>
      <c s="36">
        <v>0</v>
      </c>
      <c s="36">
        <f>ROUND(G2564*H2564,6)</f>
      </c>
      <c r="L2564" s="38">
        <v>0</v>
      </c>
      <c s="32">
        <f>ROUND(ROUND(L2564,2)*ROUND(G2564,3),2)</f>
      </c>
      <c s="36" t="s">
        <v>55</v>
      </c>
      <c>
        <f>(M2564*21)/100</f>
      </c>
      <c t="s">
        <v>28</v>
      </c>
    </row>
    <row r="2565" spans="1:5" ht="38.25">
      <c r="A2565" s="35" t="s">
        <v>56</v>
      </c>
      <c r="E2565" s="39" t="s">
        <v>3368</v>
      </c>
    </row>
    <row r="2566" spans="1:5" ht="12.75">
      <c r="A2566" s="35" t="s">
        <v>57</v>
      </c>
      <c r="E2566" s="40" t="s">
        <v>5</v>
      </c>
    </row>
    <row r="2567" spans="1:5" ht="12.75">
      <c r="A2567" t="s">
        <v>59</v>
      </c>
      <c r="E2567" s="39" t="s">
        <v>5</v>
      </c>
    </row>
    <row r="2568" spans="1:16" ht="25.5">
      <c r="A2568" t="s">
        <v>50</v>
      </c>
      <c s="34" t="s">
        <v>3369</v>
      </c>
      <c s="34" t="s">
        <v>3370</v>
      </c>
      <c s="35" t="s">
        <v>5</v>
      </c>
      <c s="6" t="s">
        <v>3331</v>
      </c>
      <c s="36" t="s">
        <v>1327</v>
      </c>
      <c s="37">
        <v>1</v>
      </c>
      <c s="36">
        <v>0</v>
      </c>
      <c s="36">
        <f>ROUND(G2568*H2568,6)</f>
      </c>
      <c r="L2568" s="38">
        <v>0</v>
      </c>
      <c s="32">
        <f>ROUND(ROUND(L2568,2)*ROUND(G2568,3),2)</f>
      </c>
      <c s="36" t="s">
        <v>55</v>
      </c>
      <c>
        <f>(M2568*21)/100</f>
      </c>
      <c t="s">
        <v>28</v>
      </c>
    </row>
    <row r="2569" spans="1:5" ht="38.25">
      <c r="A2569" s="35" t="s">
        <v>56</v>
      </c>
      <c r="E2569" s="39" t="s">
        <v>3371</v>
      </c>
    </row>
    <row r="2570" spans="1:5" ht="12.75">
      <c r="A2570" s="35" t="s">
        <v>57</v>
      </c>
      <c r="E2570" s="40" t="s">
        <v>5</v>
      </c>
    </row>
    <row r="2571" spans="1:5" ht="12.75">
      <c r="A2571" t="s">
        <v>59</v>
      </c>
      <c r="E2571" s="39" t="s">
        <v>5</v>
      </c>
    </row>
    <row r="2572" spans="1:16" ht="25.5">
      <c r="A2572" t="s">
        <v>50</v>
      </c>
      <c s="34" t="s">
        <v>3372</v>
      </c>
      <c s="34" t="s">
        <v>3373</v>
      </c>
      <c s="35" t="s">
        <v>5</v>
      </c>
      <c s="6" t="s">
        <v>3331</v>
      </c>
      <c s="36" t="s">
        <v>1327</v>
      </c>
      <c s="37">
        <v>1</v>
      </c>
      <c s="36">
        <v>0</v>
      </c>
      <c s="36">
        <f>ROUND(G2572*H2572,6)</f>
      </c>
      <c r="L2572" s="38">
        <v>0</v>
      </c>
      <c s="32">
        <f>ROUND(ROUND(L2572,2)*ROUND(G2572,3),2)</f>
      </c>
      <c s="36" t="s">
        <v>55</v>
      </c>
      <c>
        <f>(M2572*21)/100</f>
      </c>
      <c t="s">
        <v>28</v>
      </c>
    </row>
    <row r="2573" spans="1:5" ht="38.25">
      <c r="A2573" s="35" t="s">
        <v>56</v>
      </c>
      <c r="E2573" s="39" t="s">
        <v>3374</v>
      </c>
    </row>
    <row r="2574" spans="1:5" ht="12.75">
      <c r="A2574" s="35" t="s">
        <v>57</v>
      </c>
      <c r="E2574" s="40" t="s">
        <v>5</v>
      </c>
    </row>
    <row r="2575" spans="1:5" ht="12.75">
      <c r="A2575" t="s">
        <v>59</v>
      </c>
      <c r="E2575" s="39" t="s">
        <v>5</v>
      </c>
    </row>
    <row r="2576" spans="1:16" ht="12.75">
      <c r="A2576" t="s">
        <v>50</v>
      </c>
      <c s="34" t="s">
        <v>3375</v>
      </c>
      <c s="34" t="s">
        <v>3376</v>
      </c>
      <c s="35" t="s">
        <v>5</v>
      </c>
      <c s="6" t="s">
        <v>3377</v>
      </c>
      <c s="36" t="s">
        <v>1772</v>
      </c>
      <c s="37">
        <v>18549.2</v>
      </c>
      <c s="36">
        <v>0</v>
      </c>
      <c s="36">
        <f>ROUND(G2576*H2576,6)</f>
      </c>
      <c r="L2576" s="38">
        <v>0</v>
      </c>
      <c s="32">
        <f>ROUND(ROUND(L2576,2)*ROUND(G2576,3),2)</f>
      </c>
      <c s="36" t="s">
        <v>1471</v>
      </c>
      <c>
        <f>(M2576*21)/100</f>
      </c>
      <c t="s">
        <v>28</v>
      </c>
    </row>
    <row r="2577" spans="1:5" ht="12.75">
      <c r="A2577" s="35" t="s">
        <v>56</v>
      </c>
      <c r="E2577" s="39" t="s">
        <v>3377</v>
      </c>
    </row>
    <row r="2578" spans="1:5" ht="12.75">
      <c r="A2578" s="35" t="s">
        <v>57</v>
      </c>
      <c r="E2578" s="40" t="s">
        <v>5</v>
      </c>
    </row>
    <row r="2579" spans="1:5" ht="63.75">
      <c r="A2579" t="s">
        <v>59</v>
      </c>
      <c r="E2579" s="39" t="s">
        <v>1827</v>
      </c>
    </row>
    <row r="2580" spans="1:13" ht="12.75">
      <c r="A2580" t="s">
        <v>47</v>
      </c>
      <c r="C2580" s="31" t="s">
        <v>3124</v>
      </c>
      <c r="E2580" s="33" t="s">
        <v>1423</v>
      </c>
      <c r="J2580" s="32">
        <f>0</f>
      </c>
      <c s="32">
        <f>0</f>
      </c>
      <c s="32">
        <f>0+L2581+L2585+L2589+L2593</f>
      </c>
      <c s="32">
        <f>0+M2581+M2585+M2589+M2593</f>
      </c>
    </row>
    <row r="2581" spans="1:16" ht="25.5">
      <c r="A2581" t="s">
        <v>50</v>
      </c>
      <c s="34" t="s">
        <v>3378</v>
      </c>
      <c s="34" t="s">
        <v>3379</v>
      </c>
      <c s="35" t="s">
        <v>5</v>
      </c>
      <c s="6" t="s">
        <v>3380</v>
      </c>
      <c s="36" t="s">
        <v>1293</v>
      </c>
      <c s="37">
        <v>156.4</v>
      </c>
      <c s="36">
        <v>0</v>
      </c>
      <c s="36">
        <f>ROUND(G2581*H2581,6)</f>
      </c>
      <c r="L2581" s="38">
        <v>0</v>
      </c>
      <c s="32">
        <f>ROUND(ROUND(L2581,2)*ROUND(G2581,3),2)</f>
      </c>
      <c s="36" t="s">
        <v>1471</v>
      </c>
      <c>
        <f>(M2581*21)/100</f>
      </c>
      <c t="s">
        <v>28</v>
      </c>
    </row>
    <row r="2582" spans="1:5" ht="25.5">
      <c r="A2582" s="35" t="s">
        <v>56</v>
      </c>
      <c r="E2582" s="39" t="s">
        <v>3380</v>
      </c>
    </row>
    <row r="2583" spans="1:5" ht="12.75">
      <c r="A2583" s="35" t="s">
        <v>57</v>
      </c>
      <c r="E2583" s="40" t="s">
        <v>5</v>
      </c>
    </row>
    <row r="2584" spans="1:5" ht="12.75">
      <c r="A2584" t="s">
        <v>59</v>
      </c>
      <c r="E2584" s="39" t="s">
        <v>5</v>
      </c>
    </row>
    <row r="2585" spans="1:16" ht="12.75">
      <c r="A2585" t="s">
        <v>50</v>
      </c>
      <c s="34" t="s">
        <v>3381</v>
      </c>
      <c s="34" t="s">
        <v>3382</v>
      </c>
      <c s="35" t="s">
        <v>5</v>
      </c>
      <c s="6" t="s">
        <v>3383</v>
      </c>
      <c s="36" t="s">
        <v>1293</v>
      </c>
      <c s="37">
        <v>156.4</v>
      </c>
      <c s="36">
        <v>0</v>
      </c>
      <c s="36">
        <f>ROUND(G2585*H2585,6)</f>
      </c>
      <c r="L2585" s="38">
        <v>0</v>
      </c>
      <c s="32">
        <f>ROUND(ROUND(L2585,2)*ROUND(G2585,3),2)</f>
      </c>
      <c s="36" t="s">
        <v>1471</v>
      </c>
      <c>
        <f>(M2585*21)/100</f>
      </c>
      <c t="s">
        <v>28</v>
      </c>
    </row>
    <row r="2586" spans="1:5" ht="12.75">
      <c r="A2586" s="35" t="s">
        <v>56</v>
      </c>
      <c r="E2586" s="39" t="s">
        <v>3383</v>
      </c>
    </row>
    <row r="2587" spans="1:5" ht="12.75">
      <c r="A2587" s="35" t="s">
        <v>57</v>
      </c>
      <c r="E2587" s="40" t="s">
        <v>5</v>
      </c>
    </row>
    <row r="2588" spans="1:5" ht="12.75">
      <c r="A2588" t="s">
        <v>59</v>
      </c>
      <c r="E2588" s="39" t="s">
        <v>5</v>
      </c>
    </row>
    <row r="2589" spans="1:16" ht="25.5">
      <c r="A2589" t="s">
        <v>50</v>
      </c>
      <c s="34" t="s">
        <v>3384</v>
      </c>
      <c s="34" t="s">
        <v>3385</v>
      </c>
      <c s="35" t="s">
        <v>5</v>
      </c>
      <c s="6" t="s">
        <v>3386</v>
      </c>
      <c s="36" t="s">
        <v>1293</v>
      </c>
      <c s="37">
        <v>2541.256</v>
      </c>
      <c s="36">
        <v>0</v>
      </c>
      <c s="36">
        <f>ROUND(G2589*H2589,6)</f>
      </c>
      <c r="L2589" s="38">
        <v>0</v>
      </c>
      <c s="32">
        <f>ROUND(ROUND(L2589,2)*ROUND(G2589,3),2)</f>
      </c>
      <c s="36" t="s">
        <v>1471</v>
      </c>
      <c>
        <f>(M2589*21)/100</f>
      </c>
      <c t="s">
        <v>28</v>
      </c>
    </row>
    <row r="2590" spans="1:5" ht="25.5">
      <c r="A2590" s="35" t="s">
        <v>56</v>
      </c>
      <c r="E2590" s="39" t="s">
        <v>3386</v>
      </c>
    </row>
    <row r="2591" spans="1:5" ht="12.75">
      <c r="A2591" s="35" t="s">
        <v>57</v>
      </c>
      <c r="E2591" s="40" t="s">
        <v>5</v>
      </c>
    </row>
    <row r="2592" spans="1:5" ht="12.75">
      <c r="A2592" t="s">
        <v>59</v>
      </c>
      <c r="E2592" s="39" t="s">
        <v>5</v>
      </c>
    </row>
    <row r="2593" spans="1:16" ht="25.5">
      <c r="A2593" t="s">
        <v>50</v>
      </c>
      <c s="34" t="s">
        <v>3387</v>
      </c>
      <c s="34" t="s">
        <v>3388</v>
      </c>
      <c s="35" t="s">
        <v>5</v>
      </c>
      <c s="6" t="s">
        <v>3389</v>
      </c>
      <c s="36" t="s">
        <v>1293</v>
      </c>
      <c s="37">
        <v>980.172</v>
      </c>
      <c s="36">
        <v>0</v>
      </c>
      <c s="36">
        <f>ROUND(G2593*H2593,6)</f>
      </c>
      <c r="L2593" s="38">
        <v>0</v>
      </c>
      <c s="32">
        <f>ROUND(ROUND(L2593,2)*ROUND(G2593,3),2)</f>
      </c>
      <c s="36" t="s">
        <v>1471</v>
      </c>
      <c>
        <f>(M2593*21)/100</f>
      </c>
      <c t="s">
        <v>28</v>
      </c>
    </row>
    <row r="2594" spans="1:5" ht="25.5">
      <c r="A2594" s="35" t="s">
        <v>56</v>
      </c>
      <c r="E2594" s="39" t="s">
        <v>3389</v>
      </c>
    </row>
    <row r="2595" spans="1:5" ht="12.75">
      <c r="A2595" s="35" t="s">
        <v>57</v>
      </c>
      <c r="E2595" s="40" t="s">
        <v>5</v>
      </c>
    </row>
    <row r="2596" spans="1:5" ht="12.75">
      <c r="A2596" t="s">
        <v>59</v>
      </c>
      <c r="E2596" s="39" t="s">
        <v>5</v>
      </c>
    </row>
    <row r="2597" spans="1:13" ht="12.75">
      <c r="A2597" t="s">
        <v>47</v>
      </c>
      <c r="C2597" s="31" t="s">
        <v>3127</v>
      </c>
      <c r="E2597" s="33" t="s">
        <v>3390</v>
      </c>
      <c r="J2597" s="32">
        <f>0</f>
      </c>
      <c s="32">
        <f>0</f>
      </c>
      <c s="32">
        <f>0+L2598+L2602</f>
      </c>
      <c s="32">
        <f>0+M2598+M2602</f>
      </c>
    </row>
    <row r="2598" spans="1:16" ht="12.75">
      <c r="A2598" t="s">
        <v>50</v>
      </c>
      <c s="34" t="s">
        <v>3391</v>
      </c>
      <c s="34" t="s">
        <v>3392</v>
      </c>
      <c s="35" t="s">
        <v>5</v>
      </c>
      <c s="6" t="s">
        <v>3393</v>
      </c>
      <c s="36" t="s">
        <v>1293</v>
      </c>
      <c s="37">
        <v>3191.919</v>
      </c>
      <c s="36">
        <v>0</v>
      </c>
      <c s="36">
        <f>ROUND(G2598*H2598,6)</f>
      </c>
      <c r="L2598" s="38">
        <v>0</v>
      </c>
      <c s="32">
        <f>ROUND(ROUND(L2598,2)*ROUND(G2598,3),2)</f>
      </c>
      <c s="36" t="s">
        <v>1471</v>
      </c>
      <c>
        <f>(M2598*21)/100</f>
      </c>
      <c t="s">
        <v>28</v>
      </c>
    </row>
    <row r="2599" spans="1:5" ht="12.75">
      <c r="A2599" s="35" t="s">
        <v>56</v>
      </c>
      <c r="E2599" s="39" t="s">
        <v>3393</v>
      </c>
    </row>
    <row r="2600" spans="1:5" ht="12.75">
      <c r="A2600" s="35" t="s">
        <v>57</v>
      </c>
      <c r="E2600" s="40" t="s">
        <v>5</v>
      </c>
    </row>
    <row r="2601" spans="1:5" ht="12.75">
      <c r="A2601" t="s">
        <v>59</v>
      </c>
      <c r="E2601" s="39" t="s">
        <v>5</v>
      </c>
    </row>
    <row r="2602" spans="1:16" ht="25.5">
      <c r="A2602" t="s">
        <v>50</v>
      </c>
      <c s="34" t="s">
        <v>3394</v>
      </c>
      <c s="34" t="s">
        <v>3395</v>
      </c>
      <c s="35" t="s">
        <v>5</v>
      </c>
      <c s="6" t="s">
        <v>3396</v>
      </c>
      <c s="36" t="s">
        <v>1293</v>
      </c>
      <c s="37">
        <v>3191.919</v>
      </c>
      <c s="36">
        <v>0</v>
      </c>
      <c s="36">
        <f>ROUND(G2602*H2602,6)</f>
      </c>
      <c r="L2602" s="38">
        <v>0</v>
      </c>
      <c s="32">
        <f>ROUND(ROUND(L2602,2)*ROUND(G2602,3),2)</f>
      </c>
      <c s="36" t="s">
        <v>1471</v>
      </c>
      <c>
        <f>(M2602*21)/100</f>
      </c>
      <c t="s">
        <v>28</v>
      </c>
    </row>
    <row r="2603" spans="1:5" ht="25.5">
      <c r="A2603" s="35" t="s">
        <v>56</v>
      </c>
      <c r="E2603" s="39" t="s">
        <v>3396</v>
      </c>
    </row>
    <row r="2604" spans="1:5" ht="12.75">
      <c r="A2604" s="35" t="s">
        <v>57</v>
      </c>
      <c r="E2604" s="40" t="s">
        <v>5</v>
      </c>
    </row>
    <row r="2605" spans="1:5" ht="12.75">
      <c r="A2605" t="s">
        <v>59</v>
      </c>
      <c r="E2605" s="39" t="s">
        <v>5</v>
      </c>
    </row>
    <row r="2606" spans="1:13" ht="12.75">
      <c r="A2606" t="s">
        <v>47</v>
      </c>
      <c r="C2606" s="31" t="s">
        <v>3157</v>
      </c>
      <c r="E2606" s="33" t="s">
        <v>3397</v>
      </c>
      <c r="J2606" s="32">
        <f>0</f>
      </c>
      <c s="32">
        <f>0</f>
      </c>
      <c s="32">
        <f>0+L2607+L2611+L2615+L2619+L2623+L2627+L2631+L2635+L2639+L2643+L2647+L2651+L2655+L2659+L2663+L2667+L2671+L2675+L2679+L2683+L2687+L2691+L2695+L2699+L2703+L2707+L2711+L2715+L2719+L2723+L2727+L2731+L2735+L2739+L2743+L2747+L2751+L2755+L2759+L2763+L2767+L2771+L2775+L2779+L2783+L2787+L2791+L2795+L2799+L2803+L2807+L2811+L2815+L2819+L2823+L2827+L2831+L2835+L2839+L2843+L2847+L2851+L2855+L2859+L2863+L2867+L2871+L2875+L2879+L2883+L2887+L2891+L2895+L2899+L2903+L2907+L2911+L2915+L2919+L2923</f>
      </c>
      <c s="32">
        <f>0+M2607+M2611+M2615+M2619+M2623+M2627+M2631+M2635+M2639+M2643+M2647+M2651+M2655+M2659+M2663+M2667+M2671+M2675+M2679+M2683+M2687+M2691+M2695+M2699+M2703+M2707+M2711+M2715+M2719+M2723+M2727+M2731+M2735+M2739+M2743+M2747+M2751+M2755+M2759+M2763+M2767+M2771+M2775+M2779+M2783+M2787+M2791+M2795+M2799+M2803+M2807+M2811+M2815+M2819+M2823+M2827+M2831+M2835+M2839+M2843+M2847+M2851+M2855+M2859+M2863+M2867+M2871+M2875+M2879+M2883+M2887+M2891+M2895+M2899+M2903+M2907+M2911+M2915+M2919+M2923</f>
      </c>
    </row>
    <row r="2607" spans="1:16" ht="12.75">
      <c r="A2607" t="s">
        <v>50</v>
      </c>
      <c s="34" t="s">
        <v>638</v>
      </c>
      <c s="34" t="s">
        <v>3398</v>
      </c>
      <c s="35" t="s">
        <v>5</v>
      </c>
      <c s="6" t="s">
        <v>3399</v>
      </c>
      <c s="36" t="s">
        <v>1293</v>
      </c>
      <c s="37">
        <v>46.3</v>
      </c>
      <c s="36">
        <v>0</v>
      </c>
      <c s="36">
        <f>ROUND(G2607*H2607,6)</f>
      </c>
      <c r="L2607" s="38">
        <v>0</v>
      </c>
      <c s="32">
        <f>ROUND(ROUND(L2607,2)*ROUND(G2607,3),2)</f>
      </c>
      <c s="36" t="s">
        <v>55</v>
      </c>
      <c>
        <f>(M2607*21)/100</f>
      </c>
      <c t="s">
        <v>28</v>
      </c>
    </row>
    <row r="2608" spans="1:5" ht="12.75">
      <c r="A2608" s="35" t="s">
        <v>56</v>
      </c>
      <c r="E2608" s="39" t="s">
        <v>3399</v>
      </c>
    </row>
    <row r="2609" spans="1:5" ht="12.75">
      <c r="A2609" s="35" t="s">
        <v>57</v>
      </c>
      <c r="E2609" s="40" t="s">
        <v>5</v>
      </c>
    </row>
    <row r="2610" spans="1:5" ht="12.75">
      <c r="A2610" t="s">
        <v>59</v>
      </c>
      <c r="E2610" s="39" t="s">
        <v>5</v>
      </c>
    </row>
    <row r="2611" spans="1:16" ht="12.75">
      <c r="A2611" t="s">
        <v>50</v>
      </c>
      <c s="34" t="s">
        <v>640</v>
      </c>
      <c s="34" t="s">
        <v>3400</v>
      </c>
      <c s="35" t="s">
        <v>5</v>
      </c>
      <c s="6" t="s">
        <v>3401</v>
      </c>
      <c s="36" t="s">
        <v>1293</v>
      </c>
      <c s="37">
        <v>70.88</v>
      </c>
      <c s="36">
        <v>0</v>
      </c>
      <c s="36">
        <f>ROUND(G2611*H2611,6)</f>
      </c>
      <c r="L2611" s="38">
        <v>0</v>
      </c>
      <c s="32">
        <f>ROUND(ROUND(L2611,2)*ROUND(G2611,3),2)</f>
      </c>
      <c s="36" t="s">
        <v>55</v>
      </c>
      <c>
        <f>(M2611*21)/100</f>
      </c>
      <c t="s">
        <v>28</v>
      </c>
    </row>
    <row r="2612" spans="1:5" ht="12.75">
      <c r="A2612" s="35" t="s">
        <v>56</v>
      </c>
      <c r="E2612" s="39" t="s">
        <v>3401</v>
      </c>
    </row>
    <row r="2613" spans="1:5" ht="12.75">
      <c r="A2613" s="35" t="s">
        <v>57</v>
      </c>
      <c r="E2613" s="40" t="s">
        <v>5</v>
      </c>
    </row>
    <row r="2614" spans="1:5" ht="12.75">
      <c r="A2614" t="s">
        <v>59</v>
      </c>
      <c r="E2614" s="39" t="s">
        <v>5</v>
      </c>
    </row>
    <row r="2615" spans="1:16" ht="12.75">
      <c r="A2615" t="s">
        <v>50</v>
      </c>
      <c s="34" t="s">
        <v>642</v>
      </c>
      <c s="34" t="s">
        <v>3402</v>
      </c>
      <c s="35" t="s">
        <v>5</v>
      </c>
      <c s="6" t="s">
        <v>3403</v>
      </c>
      <c s="36" t="s">
        <v>1293</v>
      </c>
      <c s="37">
        <v>31.68</v>
      </c>
      <c s="36">
        <v>0</v>
      </c>
      <c s="36">
        <f>ROUND(G2615*H2615,6)</f>
      </c>
      <c r="L2615" s="38">
        <v>0</v>
      </c>
      <c s="32">
        <f>ROUND(ROUND(L2615,2)*ROUND(G2615,3),2)</f>
      </c>
      <c s="36" t="s">
        <v>55</v>
      </c>
      <c>
        <f>(M2615*21)/100</f>
      </c>
      <c t="s">
        <v>28</v>
      </c>
    </row>
    <row r="2616" spans="1:5" ht="12.75">
      <c r="A2616" s="35" t="s">
        <v>56</v>
      </c>
      <c r="E2616" s="39" t="s">
        <v>3403</v>
      </c>
    </row>
    <row r="2617" spans="1:5" ht="12.75">
      <c r="A2617" s="35" t="s">
        <v>57</v>
      </c>
      <c r="E2617" s="40" t="s">
        <v>5</v>
      </c>
    </row>
    <row r="2618" spans="1:5" ht="12.75">
      <c r="A2618" t="s">
        <v>59</v>
      </c>
      <c r="E2618" s="39" t="s">
        <v>5</v>
      </c>
    </row>
    <row r="2619" spans="1:16" ht="12.75">
      <c r="A2619" t="s">
        <v>50</v>
      </c>
      <c s="34" t="s">
        <v>644</v>
      </c>
      <c s="34" t="s">
        <v>3404</v>
      </c>
      <c s="35" t="s">
        <v>5</v>
      </c>
      <c s="6" t="s">
        <v>3405</v>
      </c>
      <c s="36" t="s">
        <v>1293</v>
      </c>
      <c s="37">
        <v>1.1</v>
      </c>
      <c s="36">
        <v>0</v>
      </c>
      <c s="36">
        <f>ROUND(G2619*H2619,6)</f>
      </c>
      <c r="L2619" s="38">
        <v>0</v>
      </c>
      <c s="32">
        <f>ROUND(ROUND(L2619,2)*ROUND(G2619,3),2)</f>
      </c>
      <c s="36" t="s">
        <v>55</v>
      </c>
      <c>
        <f>(M2619*21)/100</f>
      </c>
      <c t="s">
        <v>28</v>
      </c>
    </row>
    <row r="2620" spans="1:5" ht="12.75">
      <c r="A2620" s="35" t="s">
        <v>56</v>
      </c>
      <c r="E2620" s="39" t="s">
        <v>3405</v>
      </c>
    </row>
    <row r="2621" spans="1:5" ht="12.75">
      <c r="A2621" s="35" t="s">
        <v>57</v>
      </c>
      <c r="E2621" s="40" t="s">
        <v>5</v>
      </c>
    </row>
    <row r="2622" spans="1:5" ht="12.75">
      <c r="A2622" t="s">
        <v>59</v>
      </c>
      <c r="E2622" s="39" t="s">
        <v>5</v>
      </c>
    </row>
    <row r="2623" spans="1:16" ht="12.75">
      <c r="A2623" t="s">
        <v>50</v>
      </c>
      <c s="34" t="s">
        <v>646</v>
      </c>
      <c s="34" t="s">
        <v>3406</v>
      </c>
      <c s="35" t="s">
        <v>5</v>
      </c>
      <c s="6" t="s">
        <v>3407</v>
      </c>
      <c s="36" t="s">
        <v>1293</v>
      </c>
      <c s="37">
        <v>20.43</v>
      </c>
      <c s="36">
        <v>0</v>
      </c>
      <c s="36">
        <f>ROUND(G2623*H2623,6)</f>
      </c>
      <c r="L2623" s="38">
        <v>0</v>
      </c>
      <c s="32">
        <f>ROUND(ROUND(L2623,2)*ROUND(G2623,3),2)</f>
      </c>
      <c s="36" t="s">
        <v>55</v>
      </c>
      <c>
        <f>(M2623*21)/100</f>
      </c>
      <c t="s">
        <v>28</v>
      </c>
    </row>
    <row r="2624" spans="1:5" ht="12.75">
      <c r="A2624" s="35" t="s">
        <v>56</v>
      </c>
      <c r="E2624" s="39" t="s">
        <v>3407</v>
      </c>
    </row>
    <row r="2625" spans="1:5" ht="12.75">
      <c r="A2625" s="35" t="s">
        <v>57</v>
      </c>
      <c r="E2625" s="40" t="s">
        <v>5</v>
      </c>
    </row>
    <row r="2626" spans="1:5" ht="12.75">
      <c r="A2626" t="s">
        <v>59</v>
      </c>
      <c r="E2626" s="39" t="s">
        <v>5</v>
      </c>
    </row>
    <row r="2627" spans="1:16" ht="12.75">
      <c r="A2627" t="s">
        <v>50</v>
      </c>
      <c s="34" t="s">
        <v>648</v>
      </c>
      <c s="34" t="s">
        <v>3408</v>
      </c>
      <c s="35" t="s">
        <v>5</v>
      </c>
      <c s="6" t="s">
        <v>3409</v>
      </c>
      <c s="36" t="s">
        <v>1293</v>
      </c>
      <c s="37">
        <v>7.04</v>
      </c>
      <c s="36">
        <v>0</v>
      </c>
      <c s="36">
        <f>ROUND(G2627*H2627,6)</f>
      </c>
      <c r="L2627" s="38">
        <v>0</v>
      </c>
      <c s="32">
        <f>ROUND(ROUND(L2627,2)*ROUND(G2627,3),2)</f>
      </c>
      <c s="36" t="s">
        <v>55</v>
      </c>
      <c>
        <f>(M2627*21)/100</f>
      </c>
      <c t="s">
        <v>28</v>
      </c>
    </row>
    <row r="2628" spans="1:5" ht="12.75">
      <c r="A2628" s="35" t="s">
        <v>56</v>
      </c>
      <c r="E2628" s="39" t="s">
        <v>3409</v>
      </c>
    </row>
    <row r="2629" spans="1:5" ht="12.75">
      <c r="A2629" s="35" t="s">
        <v>57</v>
      </c>
      <c r="E2629" s="40" t="s">
        <v>5</v>
      </c>
    </row>
    <row r="2630" spans="1:5" ht="12.75">
      <c r="A2630" t="s">
        <v>59</v>
      </c>
      <c r="E2630" s="39" t="s">
        <v>5</v>
      </c>
    </row>
    <row r="2631" spans="1:16" ht="12.75">
      <c r="A2631" t="s">
        <v>50</v>
      </c>
      <c s="34" t="s">
        <v>651</v>
      </c>
      <c s="34" t="s">
        <v>3410</v>
      </c>
      <c s="35" t="s">
        <v>5</v>
      </c>
      <c s="6" t="s">
        <v>3411</v>
      </c>
      <c s="36" t="s">
        <v>1293</v>
      </c>
      <c s="37">
        <v>37.77</v>
      </c>
      <c s="36">
        <v>0</v>
      </c>
      <c s="36">
        <f>ROUND(G2631*H2631,6)</f>
      </c>
      <c r="L2631" s="38">
        <v>0</v>
      </c>
      <c s="32">
        <f>ROUND(ROUND(L2631,2)*ROUND(G2631,3),2)</f>
      </c>
      <c s="36" t="s">
        <v>55</v>
      </c>
      <c>
        <f>(M2631*21)/100</f>
      </c>
      <c t="s">
        <v>28</v>
      </c>
    </row>
    <row r="2632" spans="1:5" ht="12.75">
      <c r="A2632" s="35" t="s">
        <v>56</v>
      </c>
      <c r="E2632" s="39" t="s">
        <v>3411</v>
      </c>
    </row>
    <row r="2633" spans="1:5" ht="12.75">
      <c r="A2633" s="35" t="s">
        <v>57</v>
      </c>
      <c r="E2633" s="40" t="s">
        <v>5</v>
      </c>
    </row>
    <row r="2634" spans="1:5" ht="12.75">
      <c r="A2634" t="s">
        <v>59</v>
      </c>
      <c r="E2634" s="39" t="s">
        <v>5</v>
      </c>
    </row>
    <row r="2635" spans="1:16" ht="12.75">
      <c r="A2635" t="s">
        <v>50</v>
      </c>
      <c s="34" t="s">
        <v>653</v>
      </c>
      <c s="34" t="s">
        <v>3412</v>
      </c>
      <c s="35" t="s">
        <v>5</v>
      </c>
      <c s="6" t="s">
        <v>3413</v>
      </c>
      <c s="36" t="s">
        <v>1293</v>
      </c>
      <c s="37">
        <v>25.92</v>
      </c>
      <c s="36">
        <v>0</v>
      </c>
      <c s="36">
        <f>ROUND(G2635*H2635,6)</f>
      </c>
      <c r="L2635" s="38">
        <v>0</v>
      </c>
      <c s="32">
        <f>ROUND(ROUND(L2635,2)*ROUND(G2635,3),2)</f>
      </c>
      <c s="36" t="s">
        <v>55</v>
      </c>
      <c>
        <f>(M2635*21)/100</f>
      </c>
      <c t="s">
        <v>28</v>
      </c>
    </row>
    <row r="2636" spans="1:5" ht="12.75">
      <c r="A2636" s="35" t="s">
        <v>56</v>
      </c>
      <c r="E2636" s="39" t="s">
        <v>3413</v>
      </c>
    </row>
    <row r="2637" spans="1:5" ht="12.75">
      <c r="A2637" s="35" t="s">
        <v>57</v>
      </c>
      <c r="E2637" s="40" t="s">
        <v>5</v>
      </c>
    </row>
    <row r="2638" spans="1:5" ht="12.75">
      <c r="A2638" t="s">
        <v>59</v>
      </c>
      <c r="E2638" s="39" t="s">
        <v>5</v>
      </c>
    </row>
    <row r="2639" spans="1:16" ht="12.75">
      <c r="A2639" t="s">
        <v>50</v>
      </c>
      <c s="34" t="s">
        <v>655</v>
      </c>
      <c s="34" t="s">
        <v>3414</v>
      </c>
      <c s="35" t="s">
        <v>5</v>
      </c>
      <c s="6" t="s">
        <v>3415</v>
      </c>
      <c s="36" t="s">
        <v>1293</v>
      </c>
      <c s="37">
        <v>13.63</v>
      </c>
      <c s="36">
        <v>0</v>
      </c>
      <c s="36">
        <f>ROUND(G2639*H2639,6)</f>
      </c>
      <c r="L2639" s="38">
        <v>0</v>
      </c>
      <c s="32">
        <f>ROUND(ROUND(L2639,2)*ROUND(G2639,3),2)</f>
      </c>
      <c s="36" t="s">
        <v>55</v>
      </c>
      <c>
        <f>(M2639*21)/100</f>
      </c>
      <c t="s">
        <v>28</v>
      </c>
    </row>
    <row r="2640" spans="1:5" ht="12.75">
      <c r="A2640" s="35" t="s">
        <v>56</v>
      </c>
      <c r="E2640" s="39" t="s">
        <v>3415</v>
      </c>
    </row>
    <row r="2641" spans="1:5" ht="12.75">
      <c r="A2641" s="35" t="s">
        <v>57</v>
      </c>
      <c r="E2641" s="40" t="s">
        <v>5</v>
      </c>
    </row>
    <row r="2642" spans="1:5" ht="12.75">
      <c r="A2642" t="s">
        <v>59</v>
      </c>
      <c r="E2642" s="39" t="s">
        <v>5</v>
      </c>
    </row>
    <row r="2643" spans="1:16" ht="25.5">
      <c r="A2643" t="s">
        <v>50</v>
      </c>
      <c s="34" t="s">
        <v>657</v>
      </c>
      <c s="34" t="s">
        <v>3416</v>
      </c>
      <c s="35" t="s">
        <v>5</v>
      </c>
      <c s="6" t="s">
        <v>3417</v>
      </c>
      <c s="36" t="s">
        <v>1327</v>
      </c>
      <c s="37">
        <v>1</v>
      </c>
      <c s="36">
        <v>0</v>
      </c>
      <c s="36">
        <f>ROUND(G2643*H2643,6)</f>
      </c>
      <c r="L2643" s="38">
        <v>0</v>
      </c>
      <c s="32">
        <f>ROUND(ROUND(L2643,2)*ROUND(G2643,3),2)</f>
      </c>
      <c s="36" t="s">
        <v>55</v>
      </c>
      <c>
        <f>(M2643*21)/100</f>
      </c>
      <c t="s">
        <v>28</v>
      </c>
    </row>
    <row r="2644" spans="1:5" ht="25.5">
      <c r="A2644" s="35" t="s">
        <v>56</v>
      </c>
      <c r="E2644" s="39" t="s">
        <v>3417</v>
      </c>
    </row>
    <row r="2645" spans="1:5" ht="12.75">
      <c r="A2645" s="35" t="s">
        <v>57</v>
      </c>
      <c r="E2645" s="40" t="s">
        <v>5</v>
      </c>
    </row>
    <row r="2646" spans="1:5" ht="12.75">
      <c r="A2646" t="s">
        <v>59</v>
      </c>
      <c r="E2646" s="39" t="s">
        <v>5</v>
      </c>
    </row>
    <row r="2647" spans="1:16" ht="25.5">
      <c r="A2647" t="s">
        <v>50</v>
      </c>
      <c s="34" t="s">
        <v>659</v>
      </c>
      <c s="34" t="s">
        <v>3418</v>
      </c>
      <c s="35" t="s">
        <v>5</v>
      </c>
      <c s="6" t="s">
        <v>3419</v>
      </c>
      <c s="36" t="s">
        <v>1327</v>
      </c>
      <c s="37">
        <v>1</v>
      </c>
      <c s="36">
        <v>0</v>
      </c>
      <c s="36">
        <f>ROUND(G2647*H2647,6)</f>
      </c>
      <c r="L2647" s="38">
        <v>0</v>
      </c>
      <c s="32">
        <f>ROUND(ROUND(L2647,2)*ROUND(G2647,3),2)</f>
      </c>
      <c s="36" t="s">
        <v>55</v>
      </c>
      <c>
        <f>(M2647*21)/100</f>
      </c>
      <c t="s">
        <v>28</v>
      </c>
    </row>
    <row r="2648" spans="1:5" ht="25.5">
      <c r="A2648" s="35" t="s">
        <v>56</v>
      </c>
      <c r="E2648" s="39" t="s">
        <v>3419</v>
      </c>
    </row>
    <row r="2649" spans="1:5" ht="12.75">
      <c r="A2649" s="35" t="s">
        <v>57</v>
      </c>
      <c r="E2649" s="40" t="s">
        <v>5</v>
      </c>
    </row>
    <row r="2650" spans="1:5" ht="12.75">
      <c r="A2650" t="s">
        <v>59</v>
      </c>
      <c r="E2650" s="39" t="s">
        <v>5</v>
      </c>
    </row>
    <row r="2651" spans="1:16" ht="25.5">
      <c r="A2651" t="s">
        <v>50</v>
      </c>
      <c s="34" t="s">
        <v>661</v>
      </c>
      <c s="34" t="s">
        <v>3420</v>
      </c>
      <c s="35" t="s">
        <v>5</v>
      </c>
      <c s="6" t="s">
        <v>3421</v>
      </c>
      <c s="36" t="s">
        <v>1327</v>
      </c>
      <c s="37">
        <v>1</v>
      </c>
      <c s="36">
        <v>0</v>
      </c>
      <c s="36">
        <f>ROUND(G2651*H2651,6)</f>
      </c>
      <c r="L2651" s="38">
        <v>0</v>
      </c>
      <c s="32">
        <f>ROUND(ROUND(L2651,2)*ROUND(G2651,3),2)</f>
      </c>
      <c s="36" t="s">
        <v>55</v>
      </c>
      <c>
        <f>(M2651*21)/100</f>
      </c>
      <c t="s">
        <v>28</v>
      </c>
    </row>
    <row r="2652" spans="1:5" ht="25.5">
      <c r="A2652" s="35" t="s">
        <v>56</v>
      </c>
      <c r="E2652" s="39" t="s">
        <v>3421</v>
      </c>
    </row>
    <row r="2653" spans="1:5" ht="12.75">
      <c r="A2653" s="35" t="s">
        <v>57</v>
      </c>
      <c r="E2653" s="40" t="s">
        <v>5</v>
      </c>
    </row>
    <row r="2654" spans="1:5" ht="12.75">
      <c r="A2654" t="s">
        <v>59</v>
      </c>
      <c r="E2654" s="39" t="s">
        <v>5</v>
      </c>
    </row>
    <row r="2655" spans="1:16" ht="25.5">
      <c r="A2655" t="s">
        <v>50</v>
      </c>
      <c s="34" t="s">
        <v>664</v>
      </c>
      <c s="34" t="s">
        <v>3422</v>
      </c>
      <c s="35" t="s">
        <v>5</v>
      </c>
      <c s="6" t="s">
        <v>3423</v>
      </c>
      <c s="36" t="s">
        <v>1327</v>
      </c>
      <c s="37">
        <v>1</v>
      </c>
      <c s="36">
        <v>0</v>
      </c>
      <c s="36">
        <f>ROUND(G2655*H2655,6)</f>
      </c>
      <c r="L2655" s="38">
        <v>0</v>
      </c>
      <c s="32">
        <f>ROUND(ROUND(L2655,2)*ROUND(G2655,3),2)</f>
      </c>
      <c s="36" t="s">
        <v>55</v>
      </c>
      <c>
        <f>(M2655*21)/100</f>
      </c>
      <c t="s">
        <v>28</v>
      </c>
    </row>
    <row r="2656" spans="1:5" ht="25.5">
      <c r="A2656" s="35" t="s">
        <v>56</v>
      </c>
      <c r="E2656" s="39" t="s">
        <v>3423</v>
      </c>
    </row>
    <row r="2657" spans="1:5" ht="12.75">
      <c r="A2657" s="35" t="s">
        <v>57</v>
      </c>
      <c r="E2657" s="40" t="s">
        <v>5</v>
      </c>
    </row>
    <row r="2658" spans="1:5" ht="12.75">
      <c r="A2658" t="s">
        <v>59</v>
      </c>
      <c r="E2658" s="39" t="s">
        <v>5</v>
      </c>
    </row>
    <row r="2659" spans="1:16" ht="25.5">
      <c r="A2659" t="s">
        <v>50</v>
      </c>
      <c s="34" t="s">
        <v>666</v>
      </c>
      <c s="34" t="s">
        <v>3424</v>
      </c>
      <c s="35" t="s">
        <v>5</v>
      </c>
      <c s="6" t="s">
        <v>3425</v>
      </c>
      <c s="36" t="s">
        <v>1327</v>
      </c>
      <c s="37">
        <v>1</v>
      </c>
      <c s="36">
        <v>0</v>
      </c>
      <c s="36">
        <f>ROUND(G2659*H2659,6)</f>
      </c>
      <c r="L2659" s="38">
        <v>0</v>
      </c>
      <c s="32">
        <f>ROUND(ROUND(L2659,2)*ROUND(G2659,3),2)</f>
      </c>
      <c s="36" t="s">
        <v>55</v>
      </c>
      <c>
        <f>(M2659*21)/100</f>
      </c>
      <c t="s">
        <v>28</v>
      </c>
    </row>
    <row r="2660" spans="1:5" ht="25.5">
      <c r="A2660" s="35" t="s">
        <v>56</v>
      </c>
      <c r="E2660" s="39" t="s">
        <v>3425</v>
      </c>
    </row>
    <row r="2661" spans="1:5" ht="12.75">
      <c r="A2661" s="35" t="s">
        <v>57</v>
      </c>
      <c r="E2661" s="40" t="s">
        <v>5</v>
      </c>
    </row>
    <row r="2662" spans="1:5" ht="12.75">
      <c r="A2662" t="s">
        <v>59</v>
      </c>
      <c r="E2662" s="39" t="s">
        <v>5</v>
      </c>
    </row>
    <row r="2663" spans="1:16" ht="25.5">
      <c r="A2663" t="s">
        <v>50</v>
      </c>
      <c s="34" t="s">
        <v>668</v>
      </c>
      <c s="34" t="s">
        <v>3426</v>
      </c>
      <c s="35" t="s">
        <v>5</v>
      </c>
      <c s="6" t="s">
        <v>3427</v>
      </c>
      <c s="36" t="s">
        <v>1327</v>
      </c>
      <c s="37">
        <v>1</v>
      </c>
      <c s="36">
        <v>0</v>
      </c>
      <c s="36">
        <f>ROUND(G2663*H2663,6)</f>
      </c>
      <c r="L2663" s="38">
        <v>0</v>
      </c>
      <c s="32">
        <f>ROUND(ROUND(L2663,2)*ROUND(G2663,3),2)</f>
      </c>
      <c s="36" t="s">
        <v>55</v>
      </c>
      <c>
        <f>(M2663*21)/100</f>
      </c>
      <c t="s">
        <v>28</v>
      </c>
    </row>
    <row r="2664" spans="1:5" ht="25.5">
      <c r="A2664" s="35" t="s">
        <v>56</v>
      </c>
      <c r="E2664" s="39" t="s">
        <v>3427</v>
      </c>
    </row>
    <row r="2665" spans="1:5" ht="12.75">
      <c r="A2665" s="35" t="s">
        <v>57</v>
      </c>
      <c r="E2665" s="40" t="s">
        <v>5</v>
      </c>
    </row>
    <row r="2666" spans="1:5" ht="12.75">
      <c r="A2666" t="s">
        <v>59</v>
      </c>
      <c r="E2666" s="39" t="s">
        <v>5</v>
      </c>
    </row>
    <row r="2667" spans="1:16" ht="25.5">
      <c r="A2667" t="s">
        <v>50</v>
      </c>
      <c s="34" t="s">
        <v>671</v>
      </c>
      <c s="34" t="s">
        <v>3428</v>
      </c>
      <c s="35" t="s">
        <v>5</v>
      </c>
      <c s="6" t="s">
        <v>3429</v>
      </c>
      <c s="36" t="s">
        <v>1327</v>
      </c>
      <c s="37">
        <v>1</v>
      </c>
      <c s="36">
        <v>0</v>
      </c>
      <c s="36">
        <f>ROUND(G2667*H2667,6)</f>
      </c>
      <c r="L2667" s="38">
        <v>0</v>
      </c>
      <c s="32">
        <f>ROUND(ROUND(L2667,2)*ROUND(G2667,3),2)</f>
      </c>
      <c s="36" t="s">
        <v>55</v>
      </c>
      <c>
        <f>(M2667*21)/100</f>
      </c>
      <c t="s">
        <v>28</v>
      </c>
    </row>
    <row r="2668" spans="1:5" ht="25.5">
      <c r="A2668" s="35" t="s">
        <v>56</v>
      </c>
      <c r="E2668" s="39" t="s">
        <v>3429</v>
      </c>
    </row>
    <row r="2669" spans="1:5" ht="12.75">
      <c r="A2669" s="35" t="s">
        <v>57</v>
      </c>
      <c r="E2669" s="40" t="s">
        <v>5</v>
      </c>
    </row>
    <row r="2670" spans="1:5" ht="12.75">
      <c r="A2670" t="s">
        <v>59</v>
      </c>
      <c r="E2670" s="39" t="s">
        <v>5</v>
      </c>
    </row>
    <row r="2671" spans="1:16" ht="25.5">
      <c r="A2671" t="s">
        <v>50</v>
      </c>
      <c s="34" t="s">
        <v>675</v>
      </c>
      <c s="34" t="s">
        <v>3430</v>
      </c>
      <c s="35" t="s">
        <v>5</v>
      </c>
      <c s="6" t="s">
        <v>3431</v>
      </c>
      <c s="36" t="s">
        <v>1327</v>
      </c>
      <c s="37">
        <v>1</v>
      </c>
      <c s="36">
        <v>0</v>
      </c>
      <c s="36">
        <f>ROUND(G2671*H2671,6)</f>
      </c>
      <c r="L2671" s="38">
        <v>0</v>
      </c>
      <c s="32">
        <f>ROUND(ROUND(L2671,2)*ROUND(G2671,3),2)</f>
      </c>
      <c s="36" t="s">
        <v>55</v>
      </c>
      <c>
        <f>(M2671*21)/100</f>
      </c>
      <c t="s">
        <v>28</v>
      </c>
    </row>
    <row r="2672" spans="1:5" ht="25.5">
      <c r="A2672" s="35" t="s">
        <v>56</v>
      </c>
      <c r="E2672" s="39" t="s">
        <v>3431</v>
      </c>
    </row>
    <row r="2673" spans="1:5" ht="12.75">
      <c r="A2673" s="35" t="s">
        <v>57</v>
      </c>
      <c r="E2673" s="40" t="s">
        <v>5</v>
      </c>
    </row>
    <row r="2674" spans="1:5" ht="12.75">
      <c r="A2674" t="s">
        <v>59</v>
      </c>
      <c r="E2674" s="39" t="s">
        <v>5</v>
      </c>
    </row>
    <row r="2675" spans="1:16" ht="25.5">
      <c r="A2675" t="s">
        <v>50</v>
      </c>
      <c s="34" t="s">
        <v>678</v>
      </c>
      <c s="34" t="s">
        <v>3432</v>
      </c>
      <c s="35" t="s">
        <v>5</v>
      </c>
      <c s="6" t="s">
        <v>3433</v>
      </c>
      <c s="36" t="s">
        <v>1327</v>
      </c>
      <c s="37">
        <v>1</v>
      </c>
      <c s="36">
        <v>0</v>
      </c>
      <c s="36">
        <f>ROUND(G2675*H2675,6)</f>
      </c>
      <c r="L2675" s="38">
        <v>0</v>
      </c>
      <c s="32">
        <f>ROUND(ROUND(L2675,2)*ROUND(G2675,3),2)</f>
      </c>
      <c s="36" t="s">
        <v>55</v>
      </c>
      <c>
        <f>(M2675*21)/100</f>
      </c>
      <c t="s">
        <v>28</v>
      </c>
    </row>
    <row r="2676" spans="1:5" ht="25.5">
      <c r="A2676" s="35" t="s">
        <v>56</v>
      </c>
      <c r="E2676" s="39" t="s">
        <v>3433</v>
      </c>
    </row>
    <row r="2677" spans="1:5" ht="12.75">
      <c r="A2677" s="35" t="s">
        <v>57</v>
      </c>
      <c r="E2677" s="40" t="s">
        <v>5</v>
      </c>
    </row>
    <row r="2678" spans="1:5" ht="12.75">
      <c r="A2678" t="s">
        <v>59</v>
      </c>
      <c r="E2678" s="39" t="s">
        <v>5</v>
      </c>
    </row>
    <row r="2679" spans="1:16" ht="25.5">
      <c r="A2679" t="s">
        <v>50</v>
      </c>
      <c s="34" t="s">
        <v>681</v>
      </c>
      <c s="34" t="s">
        <v>3434</v>
      </c>
      <c s="35" t="s">
        <v>5</v>
      </c>
      <c s="6" t="s">
        <v>3435</v>
      </c>
      <c s="36" t="s">
        <v>1327</v>
      </c>
      <c s="37">
        <v>1</v>
      </c>
      <c s="36">
        <v>0</v>
      </c>
      <c s="36">
        <f>ROUND(G2679*H2679,6)</f>
      </c>
      <c r="L2679" s="38">
        <v>0</v>
      </c>
      <c s="32">
        <f>ROUND(ROUND(L2679,2)*ROUND(G2679,3),2)</f>
      </c>
      <c s="36" t="s">
        <v>55</v>
      </c>
      <c>
        <f>(M2679*21)/100</f>
      </c>
      <c t="s">
        <v>28</v>
      </c>
    </row>
    <row r="2680" spans="1:5" ht="25.5">
      <c r="A2680" s="35" t="s">
        <v>56</v>
      </c>
      <c r="E2680" s="39" t="s">
        <v>3435</v>
      </c>
    </row>
    <row r="2681" spans="1:5" ht="12.75">
      <c r="A2681" s="35" t="s">
        <v>57</v>
      </c>
      <c r="E2681" s="40" t="s">
        <v>5</v>
      </c>
    </row>
    <row r="2682" spans="1:5" ht="12.75">
      <c r="A2682" t="s">
        <v>59</v>
      </c>
      <c r="E2682" s="39" t="s">
        <v>5</v>
      </c>
    </row>
    <row r="2683" spans="1:16" ht="25.5">
      <c r="A2683" t="s">
        <v>50</v>
      </c>
      <c s="34" t="s">
        <v>684</v>
      </c>
      <c s="34" t="s">
        <v>3436</v>
      </c>
      <c s="35" t="s">
        <v>5</v>
      </c>
      <c s="6" t="s">
        <v>3437</v>
      </c>
      <c s="36" t="s">
        <v>1327</v>
      </c>
      <c s="37">
        <v>1</v>
      </c>
      <c s="36">
        <v>0</v>
      </c>
      <c s="36">
        <f>ROUND(G2683*H2683,6)</f>
      </c>
      <c r="L2683" s="38">
        <v>0</v>
      </c>
      <c s="32">
        <f>ROUND(ROUND(L2683,2)*ROUND(G2683,3),2)</f>
      </c>
      <c s="36" t="s">
        <v>55</v>
      </c>
      <c>
        <f>(M2683*21)/100</f>
      </c>
      <c t="s">
        <v>28</v>
      </c>
    </row>
    <row r="2684" spans="1:5" ht="25.5">
      <c r="A2684" s="35" t="s">
        <v>56</v>
      </c>
      <c r="E2684" s="39" t="s">
        <v>3437</v>
      </c>
    </row>
    <row r="2685" spans="1:5" ht="12.75">
      <c r="A2685" s="35" t="s">
        <v>57</v>
      </c>
      <c r="E2685" s="40" t="s">
        <v>5</v>
      </c>
    </row>
    <row r="2686" spans="1:5" ht="12.75">
      <c r="A2686" t="s">
        <v>59</v>
      </c>
      <c r="E2686" s="39" t="s">
        <v>5</v>
      </c>
    </row>
    <row r="2687" spans="1:16" ht="25.5">
      <c r="A2687" t="s">
        <v>50</v>
      </c>
      <c s="34" t="s">
        <v>689</v>
      </c>
      <c s="34" t="s">
        <v>3438</v>
      </c>
      <c s="35" t="s">
        <v>5</v>
      </c>
      <c s="6" t="s">
        <v>3439</v>
      </c>
      <c s="36" t="s">
        <v>1327</v>
      </c>
      <c s="37">
        <v>1</v>
      </c>
      <c s="36">
        <v>0</v>
      </c>
      <c s="36">
        <f>ROUND(G2687*H2687,6)</f>
      </c>
      <c r="L2687" s="38">
        <v>0</v>
      </c>
      <c s="32">
        <f>ROUND(ROUND(L2687,2)*ROUND(G2687,3),2)</f>
      </c>
      <c s="36" t="s">
        <v>55</v>
      </c>
      <c>
        <f>(M2687*21)/100</f>
      </c>
      <c t="s">
        <v>28</v>
      </c>
    </row>
    <row r="2688" spans="1:5" ht="25.5">
      <c r="A2688" s="35" t="s">
        <v>56</v>
      </c>
      <c r="E2688" s="39" t="s">
        <v>3439</v>
      </c>
    </row>
    <row r="2689" spans="1:5" ht="12.75">
      <c r="A2689" s="35" t="s">
        <v>57</v>
      </c>
      <c r="E2689" s="40" t="s">
        <v>5</v>
      </c>
    </row>
    <row r="2690" spans="1:5" ht="12.75">
      <c r="A2690" t="s">
        <v>59</v>
      </c>
      <c r="E2690" s="39" t="s">
        <v>5</v>
      </c>
    </row>
    <row r="2691" spans="1:16" ht="25.5">
      <c r="A2691" t="s">
        <v>50</v>
      </c>
      <c s="34" t="s">
        <v>693</v>
      </c>
      <c s="34" t="s">
        <v>3440</v>
      </c>
      <c s="35" t="s">
        <v>5</v>
      </c>
      <c s="6" t="s">
        <v>3441</v>
      </c>
      <c s="36" t="s">
        <v>1327</v>
      </c>
      <c s="37">
        <v>1</v>
      </c>
      <c s="36">
        <v>0</v>
      </c>
      <c s="36">
        <f>ROUND(G2691*H2691,6)</f>
      </c>
      <c r="L2691" s="38">
        <v>0</v>
      </c>
      <c s="32">
        <f>ROUND(ROUND(L2691,2)*ROUND(G2691,3),2)</f>
      </c>
      <c s="36" t="s">
        <v>55</v>
      </c>
      <c>
        <f>(M2691*21)/100</f>
      </c>
      <c t="s">
        <v>28</v>
      </c>
    </row>
    <row r="2692" spans="1:5" ht="25.5">
      <c r="A2692" s="35" t="s">
        <v>56</v>
      </c>
      <c r="E2692" s="39" t="s">
        <v>3442</v>
      </c>
    </row>
    <row r="2693" spans="1:5" ht="12.75">
      <c r="A2693" s="35" t="s">
        <v>57</v>
      </c>
      <c r="E2693" s="40" t="s">
        <v>5</v>
      </c>
    </row>
    <row r="2694" spans="1:5" ht="12.75">
      <c r="A2694" t="s">
        <v>59</v>
      </c>
      <c r="E2694" s="39" t="s">
        <v>5</v>
      </c>
    </row>
    <row r="2695" spans="1:16" ht="25.5">
      <c r="A2695" t="s">
        <v>50</v>
      </c>
      <c s="34" t="s">
        <v>696</v>
      </c>
      <c s="34" t="s">
        <v>3443</v>
      </c>
      <c s="35" t="s">
        <v>5</v>
      </c>
      <c s="6" t="s">
        <v>3444</v>
      </c>
      <c s="36" t="s">
        <v>1327</v>
      </c>
      <c s="37">
        <v>2</v>
      </c>
      <c s="36">
        <v>0</v>
      </c>
      <c s="36">
        <f>ROUND(G2695*H2695,6)</f>
      </c>
      <c r="L2695" s="38">
        <v>0</v>
      </c>
      <c s="32">
        <f>ROUND(ROUND(L2695,2)*ROUND(G2695,3),2)</f>
      </c>
      <c s="36" t="s">
        <v>55</v>
      </c>
      <c>
        <f>(M2695*21)/100</f>
      </c>
      <c t="s">
        <v>28</v>
      </c>
    </row>
    <row r="2696" spans="1:5" ht="25.5">
      <c r="A2696" s="35" t="s">
        <v>56</v>
      </c>
      <c r="E2696" s="39" t="s">
        <v>3445</v>
      </c>
    </row>
    <row r="2697" spans="1:5" ht="12.75">
      <c r="A2697" s="35" t="s">
        <v>57</v>
      </c>
      <c r="E2697" s="40" t="s">
        <v>5</v>
      </c>
    </row>
    <row r="2698" spans="1:5" ht="12.75">
      <c r="A2698" t="s">
        <v>59</v>
      </c>
      <c r="E2698" s="39" t="s">
        <v>5</v>
      </c>
    </row>
    <row r="2699" spans="1:16" ht="25.5">
      <c r="A2699" t="s">
        <v>50</v>
      </c>
      <c s="34" t="s">
        <v>698</v>
      </c>
      <c s="34" t="s">
        <v>3446</v>
      </c>
      <c s="35" t="s">
        <v>5</v>
      </c>
      <c s="6" t="s">
        <v>3447</v>
      </c>
      <c s="36" t="s">
        <v>1327</v>
      </c>
      <c s="37">
        <v>3</v>
      </c>
      <c s="36">
        <v>0</v>
      </c>
      <c s="36">
        <f>ROUND(G2699*H2699,6)</f>
      </c>
      <c r="L2699" s="38">
        <v>0</v>
      </c>
      <c s="32">
        <f>ROUND(ROUND(L2699,2)*ROUND(G2699,3),2)</f>
      </c>
      <c s="36" t="s">
        <v>55</v>
      </c>
      <c>
        <f>(M2699*21)/100</f>
      </c>
      <c t="s">
        <v>28</v>
      </c>
    </row>
    <row r="2700" spans="1:5" ht="25.5">
      <c r="A2700" s="35" t="s">
        <v>56</v>
      </c>
      <c r="E2700" s="39" t="s">
        <v>3447</v>
      </c>
    </row>
    <row r="2701" spans="1:5" ht="12.75">
      <c r="A2701" s="35" t="s">
        <v>57</v>
      </c>
      <c r="E2701" s="40" t="s">
        <v>5</v>
      </c>
    </row>
    <row r="2702" spans="1:5" ht="12.75">
      <c r="A2702" t="s">
        <v>59</v>
      </c>
      <c r="E2702" s="39" t="s">
        <v>5</v>
      </c>
    </row>
    <row r="2703" spans="1:16" ht="25.5">
      <c r="A2703" t="s">
        <v>50</v>
      </c>
      <c s="34" t="s">
        <v>700</v>
      </c>
      <c s="34" t="s">
        <v>3448</v>
      </c>
      <c s="35" t="s">
        <v>5</v>
      </c>
      <c s="6" t="s">
        <v>3449</v>
      </c>
      <c s="36" t="s">
        <v>1327</v>
      </c>
      <c s="37">
        <v>1</v>
      </c>
      <c s="36">
        <v>0</v>
      </c>
      <c s="36">
        <f>ROUND(G2703*H2703,6)</f>
      </c>
      <c r="L2703" s="38">
        <v>0</v>
      </c>
      <c s="32">
        <f>ROUND(ROUND(L2703,2)*ROUND(G2703,3),2)</f>
      </c>
      <c s="36" t="s">
        <v>55</v>
      </c>
      <c>
        <f>(M2703*21)/100</f>
      </c>
      <c t="s">
        <v>28</v>
      </c>
    </row>
    <row r="2704" spans="1:5" ht="25.5">
      <c r="A2704" s="35" t="s">
        <v>56</v>
      </c>
      <c r="E2704" s="39" t="s">
        <v>3449</v>
      </c>
    </row>
    <row r="2705" spans="1:5" ht="12.75">
      <c r="A2705" s="35" t="s">
        <v>57</v>
      </c>
      <c r="E2705" s="40" t="s">
        <v>5</v>
      </c>
    </row>
    <row r="2706" spans="1:5" ht="12.75">
      <c r="A2706" t="s">
        <v>59</v>
      </c>
      <c r="E2706" s="39" t="s">
        <v>5</v>
      </c>
    </row>
    <row r="2707" spans="1:16" ht="12.75">
      <c r="A2707" t="s">
        <v>50</v>
      </c>
      <c s="34" t="s">
        <v>702</v>
      </c>
      <c s="34" t="s">
        <v>3450</v>
      </c>
      <c s="35" t="s">
        <v>5</v>
      </c>
      <c s="6" t="s">
        <v>3451</v>
      </c>
      <c s="36" t="s">
        <v>1327</v>
      </c>
      <c s="37">
        <v>1</v>
      </c>
      <c s="36">
        <v>0</v>
      </c>
      <c s="36">
        <f>ROUND(G2707*H2707,6)</f>
      </c>
      <c r="L2707" s="38">
        <v>0</v>
      </c>
      <c s="32">
        <f>ROUND(ROUND(L2707,2)*ROUND(G2707,3),2)</f>
      </c>
      <c s="36" t="s">
        <v>55</v>
      </c>
      <c>
        <f>(M2707*21)/100</f>
      </c>
      <c t="s">
        <v>28</v>
      </c>
    </row>
    <row r="2708" spans="1:5" ht="12.75">
      <c r="A2708" s="35" t="s">
        <v>56</v>
      </c>
      <c r="E2708" s="39" t="s">
        <v>3451</v>
      </c>
    </row>
    <row r="2709" spans="1:5" ht="12.75">
      <c r="A2709" s="35" t="s">
        <v>57</v>
      </c>
      <c r="E2709" s="40" t="s">
        <v>5</v>
      </c>
    </row>
    <row r="2710" spans="1:5" ht="12.75">
      <c r="A2710" t="s">
        <v>59</v>
      </c>
      <c r="E2710" s="39" t="s">
        <v>5</v>
      </c>
    </row>
    <row r="2711" spans="1:16" ht="25.5">
      <c r="A2711" t="s">
        <v>50</v>
      </c>
      <c s="34" t="s">
        <v>704</v>
      </c>
      <c s="34" t="s">
        <v>3452</v>
      </c>
      <c s="35" t="s">
        <v>5</v>
      </c>
      <c s="6" t="s">
        <v>3453</v>
      </c>
      <c s="36" t="s">
        <v>1327</v>
      </c>
      <c s="37">
        <v>1</v>
      </c>
      <c s="36">
        <v>0</v>
      </c>
      <c s="36">
        <f>ROUND(G2711*H2711,6)</f>
      </c>
      <c r="L2711" s="38">
        <v>0</v>
      </c>
      <c s="32">
        <f>ROUND(ROUND(L2711,2)*ROUND(G2711,3),2)</f>
      </c>
      <c s="36" t="s">
        <v>55</v>
      </c>
      <c>
        <f>(M2711*21)/100</f>
      </c>
      <c t="s">
        <v>28</v>
      </c>
    </row>
    <row r="2712" spans="1:5" ht="25.5">
      <c r="A2712" s="35" t="s">
        <v>56</v>
      </c>
      <c r="E2712" s="39" t="s">
        <v>3454</v>
      </c>
    </row>
    <row r="2713" spans="1:5" ht="12.75">
      <c r="A2713" s="35" t="s">
        <v>57</v>
      </c>
      <c r="E2713" s="40" t="s">
        <v>5</v>
      </c>
    </row>
    <row r="2714" spans="1:5" ht="12.75">
      <c r="A2714" t="s">
        <v>59</v>
      </c>
      <c r="E2714" s="39" t="s">
        <v>5</v>
      </c>
    </row>
    <row r="2715" spans="1:16" ht="25.5">
      <c r="A2715" t="s">
        <v>50</v>
      </c>
      <c s="34" t="s">
        <v>706</v>
      </c>
      <c s="34" t="s">
        <v>3455</v>
      </c>
      <c s="35" t="s">
        <v>5</v>
      </c>
      <c s="6" t="s">
        <v>3456</v>
      </c>
      <c s="36" t="s">
        <v>1327</v>
      </c>
      <c s="37">
        <v>1</v>
      </c>
      <c s="36">
        <v>0</v>
      </c>
      <c s="36">
        <f>ROUND(G2715*H2715,6)</f>
      </c>
      <c r="L2715" s="38">
        <v>0</v>
      </c>
      <c s="32">
        <f>ROUND(ROUND(L2715,2)*ROUND(G2715,3),2)</f>
      </c>
      <c s="36" t="s">
        <v>55</v>
      </c>
      <c>
        <f>(M2715*21)/100</f>
      </c>
      <c t="s">
        <v>28</v>
      </c>
    </row>
    <row r="2716" spans="1:5" ht="25.5">
      <c r="A2716" s="35" t="s">
        <v>56</v>
      </c>
      <c r="E2716" s="39" t="s">
        <v>3457</v>
      </c>
    </row>
    <row r="2717" spans="1:5" ht="12.75">
      <c r="A2717" s="35" t="s">
        <v>57</v>
      </c>
      <c r="E2717" s="40" t="s">
        <v>5</v>
      </c>
    </row>
    <row r="2718" spans="1:5" ht="12.75">
      <c r="A2718" t="s">
        <v>59</v>
      </c>
      <c r="E2718" s="39" t="s">
        <v>5</v>
      </c>
    </row>
    <row r="2719" spans="1:16" ht="12.75">
      <c r="A2719" t="s">
        <v>50</v>
      </c>
      <c s="34" t="s">
        <v>708</v>
      </c>
      <c s="34" t="s">
        <v>3458</v>
      </c>
      <c s="35" t="s">
        <v>5</v>
      </c>
      <c s="6" t="s">
        <v>3459</v>
      </c>
      <c s="36" t="s">
        <v>1327</v>
      </c>
      <c s="37">
        <v>1</v>
      </c>
      <c s="36">
        <v>0</v>
      </c>
      <c s="36">
        <f>ROUND(G2719*H2719,6)</f>
      </c>
      <c r="L2719" s="38">
        <v>0</v>
      </c>
      <c s="32">
        <f>ROUND(ROUND(L2719,2)*ROUND(G2719,3),2)</f>
      </c>
      <c s="36" t="s">
        <v>55</v>
      </c>
      <c>
        <f>(M2719*21)/100</f>
      </c>
      <c t="s">
        <v>28</v>
      </c>
    </row>
    <row r="2720" spans="1:5" ht="12.75">
      <c r="A2720" s="35" t="s">
        <v>56</v>
      </c>
      <c r="E2720" s="39" t="s">
        <v>3459</v>
      </c>
    </row>
    <row r="2721" spans="1:5" ht="12.75">
      <c r="A2721" s="35" t="s">
        <v>57</v>
      </c>
      <c r="E2721" s="40" t="s">
        <v>5</v>
      </c>
    </row>
    <row r="2722" spans="1:5" ht="12.75">
      <c r="A2722" t="s">
        <v>59</v>
      </c>
      <c r="E2722" s="39" t="s">
        <v>5</v>
      </c>
    </row>
    <row r="2723" spans="1:16" ht="25.5">
      <c r="A2723" t="s">
        <v>50</v>
      </c>
      <c s="34" t="s">
        <v>710</v>
      </c>
      <c s="34" t="s">
        <v>3460</v>
      </c>
      <c s="35" t="s">
        <v>5</v>
      </c>
      <c s="6" t="s">
        <v>3461</v>
      </c>
      <c s="36" t="s">
        <v>1327</v>
      </c>
      <c s="37">
        <v>1</v>
      </c>
      <c s="36">
        <v>0</v>
      </c>
      <c s="36">
        <f>ROUND(G2723*H2723,6)</f>
      </c>
      <c r="L2723" s="38">
        <v>0</v>
      </c>
      <c s="32">
        <f>ROUND(ROUND(L2723,2)*ROUND(G2723,3),2)</f>
      </c>
      <c s="36" t="s">
        <v>55</v>
      </c>
      <c>
        <f>(M2723*21)/100</f>
      </c>
      <c t="s">
        <v>28</v>
      </c>
    </row>
    <row r="2724" spans="1:5" ht="25.5">
      <c r="A2724" s="35" t="s">
        <v>56</v>
      </c>
      <c r="E2724" s="39" t="s">
        <v>3462</v>
      </c>
    </row>
    <row r="2725" spans="1:5" ht="12.75">
      <c r="A2725" s="35" t="s">
        <v>57</v>
      </c>
      <c r="E2725" s="40" t="s">
        <v>5</v>
      </c>
    </row>
    <row r="2726" spans="1:5" ht="12.75">
      <c r="A2726" t="s">
        <v>59</v>
      </c>
      <c r="E2726" s="39" t="s">
        <v>5</v>
      </c>
    </row>
    <row r="2727" spans="1:16" ht="12.75">
      <c r="A2727" t="s">
        <v>50</v>
      </c>
      <c s="34" t="s">
        <v>715</v>
      </c>
      <c s="34" t="s">
        <v>3463</v>
      </c>
      <c s="35" t="s">
        <v>5</v>
      </c>
      <c s="6" t="s">
        <v>3464</v>
      </c>
      <c s="36" t="s">
        <v>1327</v>
      </c>
      <c s="37">
        <v>1</v>
      </c>
      <c s="36">
        <v>0</v>
      </c>
      <c s="36">
        <f>ROUND(G2727*H2727,6)</f>
      </c>
      <c r="L2727" s="38">
        <v>0</v>
      </c>
      <c s="32">
        <f>ROUND(ROUND(L2727,2)*ROUND(G2727,3),2)</f>
      </c>
      <c s="36" t="s">
        <v>55</v>
      </c>
      <c>
        <f>(M2727*21)/100</f>
      </c>
      <c t="s">
        <v>28</v>
      </c>
    </row>
    <row r="2728" spans="1:5" ht="12.75">
      <c r="A2728" s="35" t="s">
        <v>56</v>
      </c>
      <c r="E2728" s="39" t="s">
        <v>3464</v>
      </c>
    </row>
    <row r="2729" spans="1:5" ht="12.75">
      <c r="A2729" s="35" t="s">
        <v>57</v>
      </c>
      <c r="E2729" s="40" t="s">
        <v>5</v>
      </c>
    </row>
    <row r="2730" spans="1:5" ht="12.75">
      <c r="A2730" t="s">
        <v>59</v>
      </c>
      <c r="E2730" s="39" t="s">
        <v>5</v>
      </c>
    </row>
    <row r="2731" spans="1:16" ht="12.75">
      <c r="A2731" t="s">
        <v>50</v>
      </c>
      <c s="34" t="s">
        <v>720</v>
      </c>
      <c s="34" t="s">
        <v>3465</v>
      </c>
      <c s="35" t="s">
        <v>5</v>
      </c>
      <c s="6" t="s">
        <v>3466</v>
      </c>
      <c s="36" t="s">
        <v>1327</v>
      </c>
      <c s="37">
        <v>1</v>
      </c>
      <c s="36">
        <v>0</v>
      </c>
      <c s="36">
        <f>ROUND(G2731*H2731,6)</f>
      </c>
      <c r="L2731" s="38">
        <v>0</v>
      </c>
      <c s="32">
        <f>ROUND(ROUND(L2731,2)*ROUND(G2731,3),2)</f>
      </c>
      <c s="36" t="s">
        <v>55</v>
      </c>
      <c>
        <f>(M2731*21)/100</f>
      </c>
      <c t="s">
        <v>28</v>
      </c>
    </row>
    <row r="2732" spans="1:5" ht="12.75">
      <c r="A2732" s="35" t="s">
        <v>56</v>
      </c>
      <c r="E2732" s="39" t="s">
        <v>3466</v>
      </c>
    </row>
    <row r="2733" spans="1:5" ht="12.75">
      <c r="A2733" s="35" t="s">
        <v>57</v>
      </c>
      <c r="E2733" s="40" t="s">
        <v>5</v>
      </c>
    </row>
    <row r="2734" spans="1:5" ht="12.75">
      <c r="A2734" t="s">
        <v>59</v>
      </c>
      <c r="E2734" s="39" t="s">
        <v>5</v>
      </c>
    </row>
    <row r="2735" spans="1:16" ht="25.5">
      <c r="A2735" t="s">
        <v>50</v>
      </c>
      <c s="34" t="s">
        <v>724</v>
      </c>
      <c s="34" t="s">
        <v>3467</v>
      </c>
      <c s="35" t="s">
        <v>5</v>
      </c>
      <c s="6" t="s">
        <v>3468</v>
      </c>
      <c s="36" t="s">
        <v>1327</v>
      </c>
      <c s="37">
        <v>1</v>
      </c>
      <c s="36">
        <v>0</v>
      </c>
      <c s="36">
        <f>ROUND(G2735*H2735,6)</f>
      </c>
      <c r="L2735" s="38">
        <v>0</v>
      </c>
      <c s="32">
        <f>ROUND(ROUND(L2735,2)*ROUND(G2735,3),2)</f>
      </c>
      <c s="36" t="s">
        <v>55</v>
      </c>
      <c>
        <f>(M2735*21)/100</f>
      </c>
      <c t="s">
        <v>28</v>
      </c>
    </row>
    <row r="2736" spans="1:5" ht="25.5">
      <c r="A2736" s="35" t="s">
        <v>56</v>
      </c>
      <c r="E2736" s="39" t="s">
        <v>3469</v>
      </c>
    </row>
    <row r="2737" spans="1:5" ht="12.75">
      <c r="A2737" s="35" t="s">
        <v>57</v>
      </c>
      <c r="E2737" s="40" t="s">
        <v>5</v>
      </c>
    </row>
    <row r="2738" spans="1:5" ht="12.75">
      <c r="A2738" t="s">
        <v>59</v>
      </c>
      <c r="E2738" s="39" t="s">
        <v>5</v>
      </c>
    </row>
    <row r="2739" spans="1:16" ht="25.5">
      <c r="A2739" t="s">
        <v>50</v>
      </c>
      <c s="34" t="s">
        <v>731</v>
      </c>
      <c s="34" t="s">
        <v>3470</v>
      </c>
      <c s="35" t="s">
        <v>5</v>
      </c>
      <c s="6" t="s">
        <v>3453</v>
      </c>
      <c s="36" t="s">
        <v>1327</v>
      </c>
      <c s="37">
        <v>1</v>
      </c>
      <c s="36">
        <v>0</v>
      </c>
      <c s="36">
        <f>ROUND(G2739*H2739,6)</f>
      </c>
      <c r="L2739" s="38">
        <v>0</v>
      </c>
      <c s="32">
        <f>ROUND(ROUND(L2739,2)*ROUND(G2739,3),2)</f>
      </c>
      <c s="36" t="s">
        <v>55</v>
      </c>
      <c>
        <f>(M2739*21)/100</f>
      </c>
      <c t="s">
        <v>28</v>
      </c>
    </row>
    <row r="2740" spans="1:5" ht="25.5">
      <c r="A2740" s="35" t="s">
        <v>56</v>
      </c>
      <c r="E2740" s="39" t="s">
        <v>3471</v>
      </c>
    </row>
    <row r="2741" spans="1:5" ht="12.75">
      <c r="A2741" s="35" t="s">
        <v>57</v>
      </c>
      <c r="E2741" s="40" t="s">
        <v>5</v>
      </c>
    </row>
    <row r="2742" spans="1:5" ht="12.75">
      <c r="A2742" t="s">
        <v>59</v>
      </c>
      <c r="E2742" s="39" t="s">
        <v>5</v>
      </c>
    </row>
    <row r="2743" spans="1:16" ht="25.5">
      <c r="A2743" t="s">
        <v>50</v>
      </c>
      <c s="34" t="s">
        <v>736</v>
      </c>
      <c s="34" t="s">
        <v>3472</v>
      </c>
      <c s="35" t="s">
        <v>5</v>
      </c>
      <c s="6" t="s">
        <v>3444</v>
      </c>
      <c s="36" t="s">
        <v>1327</v>
      </c>
      <c s="37">
        <v>2</v>
      </c>
      <c s="36">
        <v>0</v>
      </c>
      <c s="36">
        <f>ROUND(G2743*H2743,6)</f>
      </c>
      <c r="L2743" s="38">
        <v>0</v>
      </c>
      <c s="32">
        <f>ROUND(ROUND(L2743,2)*ROUND(G2743,3),2)</f>
      </c>
      <c s="36" t="s">
        <v>55</v>
      </c>
      <c>
        <f>(M2743*21)/100</f>
      </c>
      <c t="s">
        <v>28</v>
      </c>
    </row>
    <row r="2744" spans="1:5" ht="25.5">
      <c r="A2744" s="35" t="s">
        <v>56</v>
      </c>
      <c r="E2744" s="39" t="s">
        <v>3473</v>
      </c>
    </row>
    <row r="2745" spans="1:5" ht="12.75">
      <c r="A2745" s="35" t="s">
        <v>57</v>
      </c>
      <c r="E2745" s="40" t="s">
        <v>5</v>
      </c>
    </row>
    <row r="2746" spans="1:5" ht="12.75">
      <c r="A2746" t="s">
        <v>59</v>
      </c>
      <c r="E2746" s="39" t="s">
        <v>5</v>
      </c>
    </row>
    <row r="2747" spans="1:16" ht="25.5">
      <c r="A2747" t="s">
        <v>50</v>
      </c>
      <c s="34" t="s">
        <v>739</v>
      </c>
      <c s="34" t="s">
        <v>3474</v>
      </c>
      <c s="35" t="s">
        <v>5</v>
      </c>
      <c s="6" t="s">
        <v>3475</v>
      </c>
      <c s="36" t="s">
        <v>1327</v>
      </c>
      <c s="37">
        <v>1</v>
      </c>
      <c s="36">
        <v>0</v>
      </c>
      <c s="36">
        <f>ROUND(G2747*H2747,6)</f>
      </c>
      <c r="L2747" s="38">
        <v>0</v>
      </c>
      <c s="32">
        <f>ROUND(ROUND(L2747,2)*ROUND(G2747,3),2)</f>
      </c>
      <c s="36" t="s">
        <v>55</v>
      </c>
      <c>
        <f>(M2747*21)/100</f>
      </c>
      <c t="s">
        <v>28</v>
      </c>
    </row>
    <row r="2748" spans="1:5" ht="25.5">
      <c r="A2748" s="35" t="s">
        <v>56</v>
      </c>
      <c r="E2748" s="39" t="s">
        <v>3475</v>
      </c>
    </row>
    <row r="2749" spans="1:5" ht="12.75">
      <c r="A2749" s="35" t="s">
        <v>57</v>
      </c>
      <c r="E2749" s="40" t="s">
        <v>5</v>
      </c>
    </row>
    <row r="2750" spans="1:5" ht="12.75">
      <c r="A2750" t="s">
        <v>59</v>
      </c>
      <c r="E2750" s="39" t="s">
        <v>5</v>
      </c>
    </row>
    <row r="2751" spans="1:16" ht="25.5">
      <c r="A2751" t="s">
        <v>50</v>
      </c>
      <c s="34" t="s">
        <v>745</v>
      </c>
      <c s="34" t="s">
        <v>3476</v>
      </c>
      <c s="35" t="s">
        <v>5</v>
      </c>
      <c s="6" t="s">
        <v>3477</v>
      </c>
      <c s="36" t="s">
        <v>1327</v>
      </c>
      <c s="37">
        <v>3</v>
      </c>
      <c s="36">
        <v>0</v>
      </c>
      <c s="36">
        <f>ROUND(G2751*H2751,6)</f>
      </c>
      <c r="L2751" s="38">
        <v>0</v>
      </c>
      <c s="32">
        <f>ROUND(ROUND(L2751,2)*ROUND(G2751,3),2)</f>
      </c>
      <c s="36" t="s">
        <v>55</v>
      </c>
      <c>
        <f>(M2751*21)/100</f>
      </c>
      <c t="s">
        <v>28</v>
      </c>
    </row>
    <row r="2752" spans="1:5" ht="25.5">
      <c r="A2752" s="35" t="s">
        <v>56</v>
      </c>
      <c r="E2752" s="39" t="s">
        <v>3477</v>
      </c>
    </row>
    <row r="2753" spans="1:5" ht="12.75">
      <c r="A2753" s="35" t="s">
        <v>57</v>
      </c>
      <c r="E2753" s="40" t="s">
        <v>5</v>
      </c>
    </row>
    <row r="2754" spans="1:5" ht="12.75">
      <c r="A2754" t="s">
        <v>59</v>
      </c>
      <c r="E2754" s="39" t="s">
        <v>5</v>
      </c>
    </row>
    <row r="2755" spans="1:16" ht="12.75">
      <c r="A2755" t="s">
        <v>50</v>
      </c>
      <c s="34" t="s">
        <v>749</v>
      </c>
      <c s="34" t="s">
        <v>3478</v>
      </c>
      <c s="35" t="s">
        <v>5</v>
      </c>
      <c s="6" t="s">
        <v>3479</v>
      </c>
      <c s="36" t="s">
        <v>1327</v>
      </c>
      <c s="37">
        <v>1</v>
      </c>
      <c s="36">
        <v>0</v>
      </c>
      <c s="36">
        <f>ROUND(G2755*H2755,6)</f>
      </c>
      <c r="L2755" s="38">
        <v>0</v>
      </c>
      <c s="32">
        <f>ROUND(ROUND(L2755,2)*ROUND(G2755,3),2)</f>
      </c>
      <c s="36" t="s">
        <v>55</v>
      </c>
      <c>
        <f>(M2755*21)/100</f>
      </c>
      <c t="s">
        <v>28</v>
      </c>
    </row>
    <row r="2756" spans="1:5" ht="12.75">
      <c r="A2756" s="35" t="s">
        <v>56</v>
      </c>
      <c r="E2756" s="39" t="s">
        <v>3479</v>
      </c>
    </row>
    <row r="2757" spans="1:5" ht="12.75">
      <c r="A2757" s="35" t="s">
        <v>57</v>
      </c>
      <c r="E2757" s="40" t="s">
        <v>5</v>
      </c>
    </row>
    <row r="2758" spans="1:5" ht="12.75">
      <c r="A2758" t="s">
        <v>59</v>
      </c>
      <c r="E2758" s="39" t="s">
        <v>5</v>
      </c>
    </row>
    <row r="2759" spans="1:16" ht="25.5">
      <c r="A2759" t="s">
        <v>50</v>
      </c>
      <c s="34" t="s">
        <v>753</v>
      </c>
      <c s="34" t="s">
        <v>3480</v>
      </c>
      <c s="35" t="s">
        <v>5</v>
      </c>
      <c s="6" t="s">
        <v>3441</v>
      </c>
      <c s="36" t="s">
        <v>1327</v>
      </c>
      <c s="37">
        <v>1</v>
      </c>
      <c s="36">
        <v>0</v>
      </c>
      <c s="36">
        <f>ROUND(G2759*H2759,6)</f>
      </c>
      <c r="L2759" s="38">
        <v>0</v>
      </c>
      <c s="32">
        <f>ROUND(ROUND(L2759,2)*ROUND(G2759,3),2)</f>
      </c>
      <c s="36" t="s">
        <v>55</v>
      </c>
      <c>
        <f>(M2759*21)/100</f>
      </c>
      <c t="s">
        <v>28</v>
      </c>
    </row>
    <row r="2760" spans="1:5" ht="25.5">
      <c r="A2760" s="35" t="s">
        <v>56</v>
      </c>
      <c r="E2760" s="39" t="s">
        <v>3481</v>
      </c>
    </row>
    <row r="2761" spans="1:5" ht="12.75">
      <c r="A2761" s="35" t="s">
        <v>57</v>
      </c>
      <c r="E2761" s="40" t="s">
        <v>5</v>
      </c>
    </row>
    <row r="2762" spans="1:5" ht="12.75">
      <c r="A2762" t="s">
        <v>59</v>
      </c>
      <c r="E2762" s="39" t="s">
        <v>5</v>
      </c>
    </row>
    <row r="2763" spans="1:16" ht="25.5">
      <c r="A2763" t="s">
        <v>50</v>
      </c>
      <c s="34" t="s">
        <v>756</v>
      </c>
      <c s="34" t="s">
        <v>3482</v>
      </c>
      <c s="35" t="s">
        <v>5</v>
      </c>
      <c s="6" t="s">
        <v>3483</v>
      </c>
      <c s="36" t="s">
        <v>1327</v>
      </c>
      <c s="37">
        <v>4</v>
      </c>
      <c s="36">
        <v>0</v>
      </c>
      <c s="36">
        <f>ROUND(G2763*H2763,6)</f>
      </c>
      <c r="L2763" s="38">
        <v>0</v>
      </c>
      <c s="32">
        <f>ROUND(ROUND(L2763,2)*ROUND(G2763,3),2)</f>
      </c>
      <c s="36" t="s">
        <v>55</v>
      </c>
      <c>
        <f>(M2763*21)/100</f>
      </c>
      <c t="s">
        <v>28</v>
      </c>
    </row>
    <row r="2764" spans="1:5" ht="25.5">
      <c r="A2764" s="35" t="s">
        <v>56</v>
      </c>
      <c r="E2764" s="39" t="s">
        <v>3483</v>
      </c>
    </row>
    <row r="2765" spans="1:5" ht="12.75">
      <c r="A2765" s="35" t="s">
        <v>57</v>
      </c>
      <c r="E2765" s="40" t="s">
        <v>5</v>
      </c>
    </row>
    <row r="2766" spans="1:5" ht="12.75">
      <c r="A2766" t="s">
        <v>59</v>
      </c>
      <c r="E2766" s="39" t="s">
        <v>5</v>
      </c>
    </row>
    <row r="2767" spans="1:16" ht="25.5">
      <c r="A2767" t="s">
        <v>50</v>
      </c>
      <c s="34" t="s">
        <v>760</v>
      </c>
      <c s="34" t="s">
        <v>3484</v>
      </c>
      <c s="35" t="s">
        <v>5</v>
      </c>
      <c s="6" t="s">
        <v>3485</v>
      </c>
      <c s="36" t="s">
        <v>1327</v>
      </c>
      <c s="37">
        <v>4</v>
      </c>
      <c s="36">
        <v>0</v>
      </c>
      <c s="36">
        <f>ROUND(G2767*H2767,6)</f>
      </c>
      <c r="L2767" s="38">
        <v>0</v>
      </c>
      <c s="32">
        <f>ROUND(ROUND(L2767,2)*ROUND(G2767,3),2)</f>
      </c>
      <c s="36" t="s">
        <v>55</v>
      </c>
      <c>
        <f>(M2767*21)/100</f>
      </c>
      <c t="s">
        <v>28</v>
      </c>
    </row>
    <row r="2768" spans="1:5" ht="25.5">
      <c r="A2768" s="35" t="s">
        <v>56</v>
      </c>
      <c r="E2768" s="39" t="s">
        <v>3485</v>
      </c>
    </row>
    <row r="2769" spans="1:5" ht="12.75">
      <c r="A2769" s="35" t="s">
        <v>57</v>
      </c>
      <c r="E2769" s="40" t="s">
        <v>5</v>
      </c>
    </row>
    <row r="2770" spans="1:5" ht="12.75">
      <c r="A2770" t="s">
        <v>59</v>
      </c>
      <c r="E2770" s="39" t="s">
        <v>5</v>
      </c>
    </row>
    <row r="2771" spans="1:16" ht="25.5">
      <c r="A2771" t="s">
        <v>50</v>
      </c>
      <c s="34" t="s">
        <v>763</v>
      </c>
      <c s="34" t="s">
        <v>3486</v>
      </c>
      <c s="35" t="s">
        <v>5</v>
      </c>
      <c s="6" t="s">
        <v>3487</v>
      </c>
      <c s="36" t="s">
        <v>1327</v>
      </c>
      <c s="37">
        <v>2</v>
      </c>
      <c s="36">
        <v>0</v>
      </c>
      <c s="36">
        <f>ROUND(G2771*H2771,6)</f>
      </c>
      <c r="L2771" s="38">
        <v>0</v>
      </c>
      <c s="32">
        <f>ROUND(ROUND(L2771,2)*ROUND(G2771,3),2)</f>
      </c>
      <c s="36" t="s">
        <v>55</v>
      </c>
      <c>
        <f>(M2771*21)/100</f>
      </c>
      <c t="s">
        <v>28</v>
      </c>
    </row>
    <row r="2772" spans="1:5" ht="25.5">
      <c r="A2772" s="35" t="s">
        <v>56</v>
      </c>
      <c r="E2772" s="39" t="s">
        <v>3487</v>
      </c>
    </row>
    <row r="2773" spans="1:5" ht="12.75">
      <c r="A2773" s="35" t="s">
        <v>57</v>
      </c>
      <c r="E2773" s="40" t="s">
        <v>5</v>
      </c>
    </row>
    <row r="2774" spans="1:5" ht="12.75">
      <c r="A2774" t="s">
        <v>59</v>
      </c>
      <c r="E2774" s="39" t="s">
        <v>5</v>
      </c>
    </row>
    <row r="2775" spans="1:16" ht="25.5">
      <c r="A2775" t="s">
        <v>50</v>
      </c>
      <c s="34" t="s">
        <v>767</v>
      </c>
      <c s="34" t="s">
        <v>3488</v>
      </c>
      <c s="35" t="s">
        <v>5</v>
      </c>
      <c s="6" t="s">
        <v>3489</v>
      </c>
      <c s="36" t="s">
        <v>1327</v>
      </c>
      <c s="37">
        <v>1</v>
      </c>
      <c s="36">
        <v>0</v>
      </c>
      <c s="36">
        <f>ROUND(G2775*H2775,6)</f>
      </c>
      <c r="L2775" s="38">
        <v>0</v>
      </c>
      <c s="32">
        <f>ROUND(ROUND(L2775,2)*ROUND(G2775,3),2)</f>
      </c>
      <c s="36" t="s">
        <v>55</v>
      </c>
      <c>
        <f>(M2775*21)/100</f>
      </c>
      <c t="s">
        <v>28</v>
      </c>
    </row>
    <row r="2776" spans="1:5" ht="25.5">
      <c r="A2776" s="35" t="s">
        <v>56</v>
      </c>
      <c r="E2776" s="39" t="s">
        <v>3489</v>
      </c>
    </row>
    <row r="2777" spans="1:5" ht="12.75">
      <c r="A2777" s="35" t="s">
        <v>57</v>
      </c>
      <c r="E2777" s="40" t="s">
        <v>5</v>
      </c>
    </row>
    <row r="2778" spans="1:5" ht="12.75">
      <c r="A2778" t="s">
        <v>59</v>
      </c>
      <c r="E2778" s="39" t="s">
        <v>5</v>
      </c>
    </row>
    <row r="2779" spans="1:16" ht="25.5">
      <c r="A2779" t="s">
        <v>50</v>
      </c>
      <c s="34" t="s">
        <v>771</v>
      </c>
      <c s="34" t="s">
        <v>3490</v>
      </c>
      <c s="35" t="s">
        <v>5</v>
      </c>
      <c s="6" t="s">
        <v>3491</v>
      </c>
      <c s="36" t="s">
        <v>1327</v>
      </c>
      <c s="37">
        <v>1</v>
      </c>
      <c s="36">
        <v>0</v>
      </c>
      <c s="36">
        <f>ROUND(G2779*H2779,6)</f>
      </c>
      <c r="L2779" s="38">
        <v>0</v>
      </c>
      <c s="32">
        <f>ROUND(ROUND(L2779,2)*ROUND(G2779,3),2)</f>
      </c>
      <c s="36" t="s">
        <v>55</v>
      </c>
      <c>
        <f>(M2779*21)/100</f>
      </c>
      <c t="s">
        <v>28</v>
      </c>
    </row>
    <row r="2780" spans="1:5" ht="25.5">
      <c r="A2780" s="35" t="s">
        <v>56</v>
      </c>
      <c r="E2780" s="39" t="s">
        <v>3491</v>
      </c>
    </row>
    <row r="2781" spans="1:5" ht="12.75">
      <c r="A2781" s="35" t="s">
        <v>57</v>
      </c>
      <c r="E2781" s="40" t="s">
        <v>5</v>
      </c>
    </row>
    <row r="2782" spans="1:5" ht="12.75">
      <c r="A2782" t="s">
        <v>59</v>
      </c>
      <c r="E2782" s="39" t="s">
        <v>5</v>
      </c>
    </row>
    <row r="2783" spans="1:16" ht="25.5">
      <c r="A2783" t="s">
        <v>50</v>
      </c>
      <c s="34" t="s">
        <v>776</v>
      </c>
      <c s="34" t="s">
        <v>3492</v>
      </c>
      <c s="35" t="s">
        <v>5</v>
      </c>
      <c s="6" t="s">
        <v>3493</v>
      </c>
      <c s="36" t="s">
        <v>1327</v>
      </c>
      <c s="37">
        <v>5</v>
      </c>
      <c s="36">
        <v>0</v>
      </c>
      <c s="36">
        <f>ROUND(G2783*H2783,6)</f>
      </c>
      <c r="L2783" s="38">
        <v>0</v>
      </c>
      <c s="32">
        <f>ROUND(ROUND(L2783,2)*ROUND(G2783,3),2)</f>
      </c>
      <c s="36" t="s">
        <v>55</v>
      </c>
      <c>
        <f>(M2783*21)/100</f>
      </c>
      <c t="s">
        <v>28</v>
      </c>
    </row>
    <row r="2784" spans="1:5" ht="25.5">
      <c r="A2784" s="35" t="s">
        <v>56</v>
      </c>
      <c r="E2784" s="39" t="s">
        <v>3493</v>
      </c>
    </row>
    <row r="2785" spans="1:5" ht="12.75">
      <c r="A2785" s="35" t="s">
        <v>57</v>
      </c>
      <c r="E2785" s="40" t="s">
        <v>5</v>
      </c>
    </row>
    <row r="2786" spans="1:5" ht="12.75">
      <c r="A2786" t="s">
        <v>59</v>
      </c>
      <c r="E2786" s="39" t="s">
        <v>5</v>
      </c>
    </row>
    <row r="2787" spans="1:16" ht="25.5">
      <c r="A2787" t="s">
        <v>50</v>
      </c>
      <c s="34" t="s">
        <v>781</v>
      </c>
      <c s="34" t="s">
        <v>3494</v>
      </c>
      <c s="35" t="s">
        <v>5</v>
      </c>
      <c s="6" t="s">
        <v>3495</v>
      </c>
      <c s="36" t="s">
        <v>1327</v>
      </c>
      <c s="37">
        <v>2</v>
      </c>
      <c s="36">
        <v>0</v>
      </c>
      <c s="36">
        <f>ROUND(G2787*H2787,6)</f>
      </c>
      <c r="L2787" s="38">
        <v>0</v>
      </c>
      <c s="32">
        <f>ROUND(ROUND(L2787,2)*ROUND(G2787,3),2)</f>
      </c>
      <c s="36" t="s">
        <v>55</v>
      </c>
      <c>
        <f>(M2787*21)/100</f>
      </c>
      <c t="s">
        <v>28</v>
      </c>
    </row>
    <row r="2788" spans="1:5" ht="25.5">
      <c r="A2788" s="35" t="s">
        <v>56</v>
      </c>
      <c r="E2788" s="39" t="s">
        <v>3495</v>
      </c>
    </row>
    <row r="2789" spans="1:5" ht="12.75">
      <c r="A2789" s="35" t="s">
        <v>57</v>
      </c>
      <c r="E2789" s="40" t="s">
        <v>5</v>
      </c>
    </row>
    <row r="2790" spans="1:5" ht="12.75">
      <c r="A2790" t="s">
        <v>59</v>
      </c>
      <c r="E2790" s="39" t="s">
        <v>5</v>
      </c>
    </row>
    <row r="2791" spans="1:16" ht="25.5">
      <c r="A2791" t="s">
        <v>50</v>
      </c>
      <c s="34" t="s">
        <v>785</v>
      </c>
      <c s="34" t="s">
        <v>3496</v>
      </c>
      <c s="35" t="s">
        <v>5</v>
      </c>
      <c s="6" t="s">
        <v>3497</v>
      </c>
      <c s="36" t="s">
        <v>1327</v>
      </c>
      <c s="37">
        <v>1</v>
      </c>
      <c s="36">
        <v>0</v>
      </c>
      <c s="36">
        <f>ROUND(G2791*H2791,6)</f>
      </c>
      <c r="L2791" s="38">
        <v>0</v>
      </c>
      <c s="32">
        <f>ROUND(ROUND(L2791,2)*ROUND(G2791,3),2)</f>
      </c>
      <c s="36" t="s">
        <v>55</v>
      </c>
      <c>
        <f>(M2791*21)/100</f>
      </c>
      <c t="s">
        <v>28</v>
      </c>
    </row>
    <row r="2792" spans="1:5" ht="25.5">
      <c r="A2792" s="35" t="s">
        <v>56</v>
      </c>
      <c r="E2792" s="39" t="s">
        <v>3497</v>
      </c>
    </row>
    <row r="2793" spans="1:5" ht="12.75">
      <c r="A2793" s="35" t="s">
        <v>57</v>
      </c>
      <c r="E2793" s="40" t="s">
        <v>5</v>
      </c>
    </row>
    <row r="2794" spans="1:5" ht="12.75">
      <c r="A2794" t="s">
        <v>59</v>
      </c>
      <c r="E2794" s="39" t="s">
        <v>5</v>
      </c>
    </row>
    <row r="2795" spans="1:16" ht="25.5">
      <c r="A2795" t="s">
        <v>50</v>
      </c>
      <c s="34" t="s">
        <v>789</v>
      </c>
      <c s="34" t="s">
        <v>3498</v>
      </c>
      <c s="35" t="s">
        <v>5</v>
      </c>
      <c s="6" t="s">
        <v>3499</v>
      </c>
      <c s="36" t="s">
        <v>1327</v>
      </c>
      <c s="37">
        <v>1</v>
      </c>
      <c s="36">
        <v>0</v>
      </c>
      <c s="36">
        <f>ROUND(G2795*H2795,6)</f>
      </c>
      <c r="L2795" s="38">
        <v>0</v>
      </c>
      <c s="32">
        <f>ROUND(ROUND(L2795,2)*ROUND(G2795,3),2)</f>
      </c>
      <c s="36" t="s">
        <v>55</v>
      </c>
      <c>
        <f>(M2795*21)/100</f>
      </c>
      <c t="s">
        <v>28</v>
      </c>
    </row>
    <row r="2796" spans="1:5" ht="25.5">
      <c r="A2796" s="35" t="s">
        <v>56</v>
      </c>
      <c r="E2796" s="39" t="s">
        <v>3499</v>
      </c>
    </row>
    <row r="2797" spans="1:5" ht="12.75">
      <c r="A2797" s="35" t="s">
        <v>57</v>
      </c>
      <c r="E2797" s="40" t="s">
        <v>5</v>
      </c>
    </row>
    <row r="2798" spans="1:5" ht="12.75">
      <c r="A2798" t="s">
        <v>59</v>
      </c>
      <c r="E2798" s="39" t="s">
        <v>5</v>
      </c>
    </row>
    <row r="2799" spans="1:16" ht="25.5">
      <c r="A2799" t="s">
        <v>50</v>
      </c>
      <c s="34" t="s">
        <v>793</v>
      </c>
      <c s="34" t="s">
        <v>3500</v>
      </c>
      <c s="35" t="s">
        <v>5</v>
      </c>
      <c s="6" t="s">
        <v>3501</v>
      </c>
      <c s="36" t="s">
        <v>1327</v>
      </c>
      <c s="37">
        <v>1</v>
      </c>
      <c s="36">
        <v>0</v>
      </c>
      <c s="36">
        <f>ROUND(G2799*H2799,6)</f>
      </c>
      <c r="L2799" s="38">
        <v>0</v>
      </c>
      <c s="32">
        <f>ROUND(ROUND(L2799,2)*ROUND(G2799,3),2)</f>
      </c>
      <c s="36" t="s">
        <v>55</v>
      </c>
      <c>
        <f>(M2799*21)/100</f>
      </c>
      <c t="s">
        <v>28</v>
      </c>
    </row>
    <row r="2800" spans="1:5" ht="25.5">
      <c r="A2800" s="35" t="s">
        <v>56</v>
      </c>
      <c r="E2800" s="39" t="s">
        <v>3501</v>
      </c>
    </row>
    <row r="2801" spans="1:5" ht="12.75">
      <c r="A2801" s="35" t="s">
        <v>57</v>
      </c>
      <c r="E2801" s="40" t="s">
        <v>5</v>
      </c>
    </row>
    <row r="2802" spans="1:5" ht="12.75">
      <c r="A2802" t="s">
        <v>59</v>
      </c>
      <c r="E2802" s="39" t="s">
        <v>5</v>
      </c>
    </row>
    <row r="2803" spans="1:16" ht="25.5">
      <c r="A2803" t="s">
        <v>50</v>
      </c>
      <c s="34" t="s">
        <v>797</v>
      </c>
      <c s="34" t="s">
        <v>3502</v>
      </c>
      <c s="35" t="s">
        <v>5</v>
      </c>
      <c s="6" t="s">
        <v>3503</v>
      </c>
      <c s="36" t="s">
        <v>1327</v>
      </c>
      <c s="37">
        <v>1</v>
      </c>
      <c s="36">
        <v>0</v>
      </c>
      <c s="36">
        <f>ROUND(G2803*H2803,6)</f>
      </c>
      <c r="L2803" s="38">
        <v>0</v>
      </c>
      <c s="32">
        <f>ROUND(ROUND(L2803,2)*ROUND(G2803,3),2)</f>
      </c>
      <c s="36" t="s">
        <v>55</v>
      </c>
      <c>
        <f>(M2803*21)/100</f>
      </c>
      <c t="s">
        <v>28</v>
      </c>
    </row>
    <row r="2804" spans="1:5" ht="25.5">
      <c r="A2804" s="35" t="s">
        <v>56</v>
      </c>
      <c r="E2804" s="39" t="s">
        <v>3503</v>
      </c>
    </row>
    <row r="2805" spans="1:5" ht="12.75">
      <c r="A2805" s="35" t="s">
        <v>57</v>
      </c>
      <c r="E2805" s="40" t="s">
        <v>5</v>
      </c>
    </row>
    <row r="2806" spans="1:5" ht="12.75">
      <c r="A2806" t="s">
        <v>59</v>
      </c>
      <c r="E2806" s="39" t="s">
        <v>5</v>
      </c>
    </row>
    <row r="2807" spans="1:16" ht="25.5">
      <c r="A2807" t="s">
        <v>50</v>
      </c>
      <c s="34" t="s">
        <v>801</v>
      </c>
      <c s="34" t="s">
        <v>3504</v>
      </c>
      <c s="35" t="s">
        <v>5</v>
      </c>
      <c s="6" t="s">
        <v>3505</v>
      </c>
      <c s="36" t="s">
        <v>1327</v>
      </c>
      <c s="37">
        <v>1</v>
      </c>
      <c s="36">
        <v>0</v>
      </c>
      <c s="36">
        <f>ROUND(G2807*H2807,6)</f>
      </c>
      <c r="L2807" s="38">
        <v>0</v>
      </c>
      <c s="32">
        <f>ROUND(ROUND(L2807,2)*ROUND(G2807,3),2)</f>
      </c>
      <c s="36" t="s">
        <v>55</v>
      </c>
      <c>
        <f>(M2807*21)/100</f>
      </c>
      <c t="s">
        <v>28</v>
      </c>
    </row>
    <row r="2808" spans="1:5" ht="25.5">
      <c r="A2808" s="35" t="s">
        <v>56</v>
      </c>
      <c r="E2808" s="39" t="s">
        <v>3505</v>
      </c>
    </row>
    <row r="2809" spans="1:5" ht="12.75">
      <c r="A2809" s="35" t="s">
        <v>57</v>
      </c>
      <c r="E2809" s="40" t="s">
        <v>5</v>
      </c>
    </row>
    <row r="2810" spans="1:5" ht="12.75">
      <c r="A2810" t="s">
        <v>59</v>
      </c>
      <c r="E2810" s="39" t="s">
        <v>5</v>
      </c>
    </row>
    <row r="2811" spans="1:16" ht="25.5">
      <c r="A2811" t="s">
        <v>50</v>
      </c>
      <c s="34" t="s">
        <v>806</v>
      </c>
      <c s="34" t="s">
        <v>3506</v>
      </c>
      <c s="35" t="s">
        <v>5</v>
      </c>
      <c s="6" t="s">
        <v>3507</v>
      </c>
      <c s="36" t="s">
        <v>1327</v>
      </c>
      <c s="37">
        <v>1</v>
      </c>
      <c s="36">
        <v>0</v>
      </c>
      <c s="36">
        <f>ROUND(G2811*H2811,6)</f>
      </c>
      <c r="L2811" s="38">
        <v>0</v>
      </c>
      <c s="32">
        <f>ROUND(ROUND(L2811,2)*ROUND(G2811,3),2)</f>
      </c>
      <c s="36" t="s">
        <v>55</v>
      </c>
      <c>
        <f>(M2811*21)/100</f>
      </c>
      <c t="s">
        <v>28</v>
      </c>
    </row>
    <row r="2812" spans="1:5" ht="25.5">
      <c r="A2812" s="35" t="s">
        <v>56</v>
      </c>
      <c r="E2812" s="39" t="s">
        <v>3507</v>
      </c>
    </row>
    <row r="2813" spans="1:5" ht="12.75">
      <c r="A2813" s="35" t="s">
        <v>57</v>
      </c>
      <c r="E2813" s="40" t="s">
        <v>5</v>
      </c>
    </row>
    <row r="2814" spans="1:5" ht="12.75">
      <c r="A2814" t="s">
        <v>59</v>
      </c>
      <c r="E2814" s="39" t="s">
        <v>5</v>
      </c>
    </row>
    <row r="2815" spans="1:16" ht="25.5">
      <c r="A2815" t="s">
        <v>50</v>
      </c>
      <c s="34" t="s">
        <v>809</v>
      </c>
      <c s="34" t="s">
        <v>3508</v>
      </c>
      <c s="35" t="s">
        <v>5</v>
      </c>
      <c s="6" t="s">
        <v>3509</v>
      </c>
      <c s="36" t="s">
        <v>1327</v>
      </c>
      <c s="37">
        <v>1</v>
      </c>
      <c s="36">
        <v>0</v>
      </c>
      <c s="36">
        <f>ROUND(G2815*H2815,6)</f>
      </c>
      <c r="L2815" s="38">
        <v>0</v>
      </c>
      <c s="32">
        <f>ROUND(ROUND(L2815,2)*ROUND(G2815,3),2)</f>
      </c>
      <c s="36" t="s">
        <v>55</v>
      </c>
      <c>
        <f>(M2815*21)/100</f>
      </c>
      <c t="s">
        <v>28</v>
      </c>
    </row>
    <row r="2816" spans="1:5" ht="25.5">
      <c r="A2816" s="35" t="s">
        <v>56</v>
      </c>
      <c r="E2816" s="39" t="s">
        <v>3509</v>
      </c>
    </row>
    <row r="2817" spans="1:5" ht="12.75">
      <c r="A2817" s="35" t="s">
        <v>57</v>
      </c>
      <c r="E2817" s="40" t="s">
        <v>5</v>
      </c>
    </row>
    <row r="2818" spans="1:5" ht="12.75">
      <c r="A2818" t="s">
        <v>59</v>
      </c>
      <c r="E2818" s="39" t="s">
        <v>5</v>
      </c>
    </row>
    <row r="2819" spans="1:16" ht="25.5">
      <c r="A2819" t="s">
        <v>50</v>
      </c>
      <c s="34" t="s">
        <v>812</v>
      </c>
      <c s="34" t="s">
        <v>3510</v>
      </c>
      <c s="35" t="s">
        <v>5</v>
      </c>
      <c s="6" t="s">
        <v>3511</v>
      </c>
      <c s="36" t="s">
        <v>1327</v>
      </c>
      <c s="37">
        <v>1</v>
      </c>
      <c s="36">
        <v>0</v>
      </c>
      <c s="36">
        <f>ROUND(G2819*H2819,6)</f>
      </c>
      <c r="L2819" s="38">
        <v>0</v>
      </c>
      <c s="32">
        <f>ROUND(ROUND(L2819,2)*ROUND(G2819,3),2)</f>
      </c>
      <c s="36" t="s">
        <v>55</v>
      </c>
      <c>
        <f>(M2819*21)/100</f>
      </c>
      <c t="s">
        <v>28</v>
      </c>
    </row>
    <row r="2820" spans="1:5" ht="25.5">
      <c r="A2820" s="35" t="s">
        <v>56</v>
      </c>
      <c r="E2820" s="39" t="s">
        <v>3511</v>
      </c>
    </row>
    <row r="2821" spans="1:5" ht="12.75">
      <c r="A2821" s="35" t="s">
        <v>57</v>
      </c>
      <c r="E2821" s="40" t="s">
        <v>5</v>
      </c>
    </row>
    <row r="2822" spans="1:5" ht="12.75">
      <c r="A2822" t="s">
        <v>59</v>
      </c>
      <c r="E2822" s="39" t="s">
        <v>5</v>
      </c>
    </row>
    <row r="2823" spans="1:16" ht="25.5">
      <c r="A2823" t="s">
        <v>50</v>
      </c>
      <c s="34" t="s">
        <v>814</v>
      </c>
      <c s="34" t="s">
        <v>3512</v>
      </c>
      <c s="35" t="s">
        <v>5</v>
      </c>
      <c s="6" t="s">
        <v>3513</v>
      </c>
      <c s="36" t="s">
        <v>1327</v>
      </c>
      <c s="37">
        <v>1</v>
      </c>
      <c s="36">
        <v>0</v>
      </c>
      <c s="36">
        <f>ROUND(G2823*H2823,6)</f>
      </c>
      <c r="L2823" s="38">
        <v>0</v>
      </c>
      <c s="32">
        <f>ROUND(ROUND(L2823,2)*ROUND(G2823,3),2)</f>
      </c>
      <c s="36" t="s">
        <v>55</v>
      </c>
      <c>
        <f>(M2823*21)/100</f>
      </c>
      <c t="s">
        <v>28</v>
      </c>
    </row>
    <row r="2824" spans="1:5" ht="38.25">
      <c r="A2824" s="35" t="s">
        <v>56</v>
      </c>
      <c r="E2824" s="39" t="s">
        <v>3514</v>
      </c>
    </row>
    <row r="2825" spans="1:5" ht="12.75">
      <c r="A2825" s="35" t="s">
        <v>57</v>
      </c>
      <c r="E2825" s="40" t="s">
        <v>5</v>
      </c>
    </row>
    <row r="2826" spans="1:5" ht="12.75">
      <c r="A2826" t="s">
        <v>59</v>
      </c>
      <c r="E2826" s="39" t="s">
        <v>5</v>
      </c>
    </row>
    <row r="2827" spans="1:16" ht="12.75">
      <c r="A2827" t="s">
        <v>50</v>
      </c>
      <c s="34" t="s">
        <v>818</v>
      </c>
      <c s="34" t="s">
        <v>3515</v>
      </c>
      <c s="35" t="s">
        <v>5</v>
      </c>
      <c s="6" t="s">
        <v>3516</v>
      </c>
      <c s="36" t="s">
        <v>1327</v>
      </c>
      <c s="37">
        <v>1</v>
      </c>
      <c s="36">
        <v>0</v>
      </c>
      <c s="36">
        <f>ROUND(G2827*H2827,6)</f>
      </c>
      <c r="L2827" s="38">
        <v>0</v>
      </c>
      <c s="32">
        <f>ROUND(ROUND(L2827,2)*ROUND(G2827,3),2)</f>
      </c>
      <c s="36" t="s">
        <v>55</v>
      </c>
      <c>
        <f>(M2827*21)/100</f>
      </c>
      <c t="s">
        <v>28</v>
      </c>
    </row>
    <row r="2828" spans="1:5" ht="12.75">
      <c r="A2828" s="35" t="s">
        <v>56</v>
      </c>
      <c r="E2828" s="39" t="s">
        <v>3516</v>
      </c>
    </row>
    <row r="2829" spans="1:5" ht="12.75">
      <c r="A2829" s="35" t="s">
        <v>57</v>
      </c>
      <c r="E2829" s="40" t="s">
        <v>5</v>
      </c>
    </row>
    <row r="2830" spans="1:5" ht="12.75">
      <c r="A2830" t="s">
        <v>59</v>
      </c>
      <c r="E2830" s="39" t="s">
        <v>5</v>
      </c>
    </row>
    <row r="2831" spans="1:16" ht="25.5">
      <c r="A2831" t="s">
        <v>50</v>
      </c>
      <c s="34" t="s">
        <v>821</v>
      </c>
      <c s="34" t="s">
        <v>3517</v>
      </c>
      <c s="35" t="s">
        <v>5</v>
      </c>
      <c s="6" t="s">
        <v>3518</v>
      </c>
      <c s="36" t="s">
        <v>1327</v>
      </c>
      <c s="37">
        <v>1</v>
      </c>
      <c s="36">
        <v>0</v>
      </c>
      <c s="36">
        <f>ROUND(G2831*H2831,6)</f>
      </c>
      <c r="L2831" s="38">
        <v>0</v>
      </c>
      <c s="32">
        <f>ROUND(ROUND(L2831,2)*ROUND(G2831,3),2)</f>
      </c>
      <c s="36" t="s">
        <v>55</v>
      </c>
      <c>
        <f>(M2831*21)/100</f>
      </c>
      <c t="s">
        <v>28</v>
      </c>
    </row>
    <row r="2832" spans="1:5" ht="38.25">
      <c r="A2832" s="35" t="s">
        <v>56</v>
      </c>
      <c r="E2832" s="39" t="s">
        <v>3519</v>
      </c>
    </row>
    <row r="2833" spans="1:5" ht="12.75">
      <c r="A2833" s="35" t="s">
        <v>57</v>
      </c>
      <c r="E2833" s="40" t="s">
        <v>5</v>
      </c>
    </row>
    <row r="2834" spans="1:5" ht="12.75">
      <c r="A2834" t="s">
        <v>59</v>
      </c>
      <c r="E2834" s="39" t="s">
        <v>5</v>
      </c>
    </row>
    <row r="2835" spans="1:16" ht="25.5">
      <c r="A2835" t="s">
        <v>50</v>
      </c>
      <c s="34" t="s">
        <v>824</v>
      </c>
      <c s="34" t="s">
        <v>3520</v>
      </c>
      <c s="35" t="s">
        <v>5</v>
      </c>
      <c s="6" t="s">
        <v>3521</v>
      </c>
      <c s="36" t="s">
        <v>1327</v>
      </c>
      <c s="37">
        <v>1</v>
      </c>
      <c s="36">
        <v>0</v>
      </c>
      <c s="36">
        <f>ROUND(G2835*H2835,6)</f>
      </c>
      <c r="L2835" s="38">
        <v>0</v>
      </c>
      <c s="32">
        <f>ROUND(ROUND(L2835,2)*ROUND(G2835,3),2)</f>
      </c>
      <c s="36" t="s">
        <v>55</v>
      </c>
      <c>
        <f>(M2835*21)/100</f>
      </c>
      <c t="s">
        <v>28</v>
      </c>
    </row>
    <row r="2836" spans="1:5" ht="38.25">
      <c r="A2836" s="35" t="s">
        <v>56</v>
      </c>
      <c r="E2836" s="39" t="s">
        <v>3522</v>
      </c>
    </row>
    <row r="2837" spans="1:5" ht="12.75">
      <c r="A2837" s="35" t="s">
        <v>57</v>
      </c>
      <c r="E2837" s="40" t="s">
        <v>5</v>
      </c>
    </row>
    <row r="2838" spans="1:5" ht="12.75">
      <c r="A2838" t="s">
        <v>59</v>
      </c>
      <c r="E2838" s="39" t="s">
        <v>5</v>
      </c>
    </row>
    <row r="2839" spans="1:16" ht="12.75">
      <c r="A2839" t="s">
        <v>50</v>
      </c>
      <c s="34" t="s">
        <v>828</v>
      </c>
      <c s="34" t="s">
        <v>3523</v>
      </c>
      <c s="35" t="s">
        <v>5</v>
      </c>
      <c s="6" t="s">
        <v>3524</v>
      </c>
      <c s="36" t="s">
        <v>1327</v>
      </c>
      <c s="37">
        <v>1</v>
      </c>
      <c s="36">
        <v>0</v>
      </c>
      <c s="36">
        <f>ROUND(G2839*H2839,6)</f>
      </c>
      <c r="L2839" s="38">
        <v>0</v>
      </c>
      <c s="32">
        <f>ROUND(ROUND(L2839,2)*ROUND(G2839,3),2)</f>
      </c>
      <c s="36" t="s">
        <v>55</v>
      </c>
      <c>
        <f>(M2839*21)/100</f>
      </c>
      <c t="s">
        <v>28</v>
      </c>
    </row>
    <row r="2840" spans="1:5" ht="12.75">
      <c r="A2840" s="35" t="s">
        <v>56</v>
      </c>
      <c r="E2840" s="39" t="s">
        <v>3524</v>
      </c>
    </row>
    <row r="2841" spans="1:5" ht="12.75">
      <c r="A2841" s="35" t="s">
        <v>57</v>
      </c>
      <c r="E2841" s="40" t="s">
        <v>5</v>
      </c>
    </row>
    <row r="2842" spans="1:5" ht="12.75">
      <c r="A2842" t="s">
        <v>59</v>
      </c>
      <c r="E2842" s="39" t="s">
        <v>5</v>
      </c>
    </row>
    <row r="2843" spans="1:16" ht="12.75">
      <c r="A2843" t="s">
        <v>50</v>
      </c>
      <c s="34" t="s">
        <v>832</v>
      </c>
      <c s="34" t="s">
        <v>3525</v>
      </c>
      <c s="35" t="s">
        <v>5</v>
      </c>
      <c s="6" t="s">
        <v>3526</v>
      </c>
      <c s="36" t="s">
        <v>1327</v>
      </c>
      <c s="37">
        <v>1</v>
      </c>
      <c s="36">
        <v>0</v>
      </c>
      <c s="36">
        <f>ROUND(G2843*H2843,6)</f>
      </c>
      <c r="L2843" s="38">
        <v>0</v>
      </c>
      <c s="32">
        <f>ROUND(ROUND(L2843,2)*ROUND(G2843,3),2)</f>
      </c>
      <c s="36" t="s">
        <v>55</v>
      </c>
      <c>
        <f>(M2843*21)/100</f>
      </c>
      <c t="s">
        <v>28</v>
      </c>
    </row>
    <row r="2844" spans="1:5" ht="12.75">
      <c r="A2844" s="35" t="s">
        <v>56</v>
      </c>
      <c r="E2844" s="39" t="s">
        <v>3526</v>
      </c>
    </row>
    <row r="2845" spans="1:5" ht="12.75">
      <c r="A2845" s="35" t="s">
        <v>57</v>
      </c>
      <c r="E2845" s="40" t="s">
        <v>5</v>
      </c>
    </row>
    <row r="2846" spans="1:5" ht="12.75">
      <c r="A2846" t="s">
        <v>59</v>
      </c>
      <c r="E2846" s="39" t="s">
        <v>5</v>
      </c>
    </row>
    <row r="2847" spans="1:16" ht="25.5">
      <c r="A2847" t="s">
        <v>50</v>
      </c>
      <c s="34" t="s">
        <v>838</v>
      </c>
      <c s="34" t="s">
        <v>3527</v>
      </c>
      <c s="35" t="s">
        <v>5</v>
      </c>
      <c s="6" t="s">
        <v>3513</v>
      </c>
      <c s="36" t="s">
        <v>1327</v>
      </c>
      <c s="37">
        <v>1</v>
      </c>
      <c s="36">
        <v>0</v>
      </c>
      <c s="36">
        <f>ROUND(G2847*H2847,6)</f>
      </c>
      <c r="L2847" s="38">
        <v>0</v>
      </c>
      <c s="32">
        <f>ROUND(ROUND(L2847,2)*ROUND(G2847,3),2)</f>
      </c>
      <c s="36" t="s">
        <v>55</v>
      </c>
      <c>
        <f>(M2847*21)/100</f>
      </c>
      <c t="s">
        <v>28</v>
      </c>
    </row>
    <row r="2848" spans="1:5" ht="38.25">
      <c r="A2848" s="35" t="s">
        <v>56</v>
      </c>
      <c r="E2848" s="39" t="s">
        <v>3528</v>
      </c>
    </row>
    <row r="2849" spans="1:5" ht="12.75">
      <c r="A2849" s="35" t="s">
        <v>57</v>
      </c>
      <c r="E2849" s="40" t="s">
        <v>5</v>
      </c>
    </row>
    <row r="2850" spans="1:5" ht="12.75">
      <c r="A2850" t="s">
        <v>59</v>
      </c>
      <c r="E2850" s="39" t="s">
        <v>5</v>
      </c>
    </row>
    <row r="2851" spans="1:16" ht="25.5">
      <c r="A2851" t="s">
        <v>50</v>
      </c>
      <c s="34" t="s">
        <v>842</v>
      </c>
      <c s="34" t="s">
        <v>3529</v>
      </c>
      <c s="35" t="s">
        <v>5</v>
      </c>
      <c s="6" t="s">
        <v>3530</v>
      </c>
      <c s="36" t="s">
        <v>1327</v>
      </c>
      <c s="37">
        <v>2</v>
      </c>
      <c s="36">
        <v>0</v>
      </c>
      <c s="36">
        <f>ROUND(G2851*H2851,6)</f>
      </c>
      <c r="L2851" s="38">
        <v>0</v>
      </c>
      <c s="32">
        <f>ROUND(ROUND(L2851,2)*ROUND(G2851,3),2)</f>
      </c>
      <c s="36" t="s">
        <v>55</v>
      </c>
      <c>
        <f>(M2851*21)/100</f>
      </c>
      <c t="s">
        <v>28</v>
      </c>
    </row>
    <row r="2852" spans="1:5" ht="38.25">
      <c r="A2852" s="35" t="s">
        <v>56</v>
      </c>
      <c r="E2852" s="39" t="s">
        <v>3531</v>
      </c>
    </row>
    <row r="2853" spans="1:5" ht="12.75">
      <c r="A2853" s="35" t="s">
        <v>57</v>
      </c>
      <c r="E2853" s="40" t="s">
        <v>5</v>
      </c>
    </row>
    <row r="2854" spans="1:5" ht="12.75">
      <c r="A2854" t="s">
        <v>59</v>
      </c>
      <c r="E2854" s="39" t="s">
        <v>5</v>
      </c>
    </row>
    <row r="2855" spans="1:16" ht="25.5">
      <c r="A2855" t="s">
        <v>50</v>
      </c>
      <c s="34" t="s">
        <v>846</v>
      </c>
      <c s="34" t="s">
        <v>3532</v>
      </c>
      <c s="35" t="s">
        <v>5</v>
      </c>
      <c s="6" t="s">
        <v>3533</v>
      </c>
      <c s="36" t="s">
        <v>1327</v>
      </c>
      <c s="37">
        <v>2</v>
      </c>
      <c s="36">
        <v>0</v>
      </c>
      <c s="36">
        <f>ROUND(G2855*H2855,6)</f>
      </c>
      <c r="L2855" s="38">
        <v>0</v>
      </c>
      <c s="32">
        <f>ROUND(ROUND(L2855,2)*ROUND(G2855,3),2)</f>
      </c>
      <c s="36" t="s">
        <v>55</v>
      </c>
      <c>
        <f>(M2855*21)/100</f>
      </c>
      <c t="s">
        <v>28</v>
      </c>
    </row>
    <row r="2856" spans="1:5" ht="38.25">
      <c r="A2856" s="35" t="s">
        <v>56</v>
      </c>
      <c r="E2856" s="39" t="s">
        <v>3534</v>
      </c>
    </row>
    <row r="2857" spans="1:5" ht="12.75">
      <c r="A2857" s="35" t="s">
        <v>57</v>
      </c>
      <c r="E2857" s="40" t="s">
        <v>5</v>
      </c>
    </row>
    <row r="2858" spans="1:5" ht="12.75">
      <c r="A2858" t="s">
        <v>59</v>
      </c>
      <c r="E2858" s="39" t="s">
        <v>5</v>
      </c>
    </row>
    <row r="2859" spans="1:16" ht="12.75">
      <c r="A2859" t="s">
        <v>50</v>
      </c>
      <c s="34" t="s">
        <v>850</v>
      </c>
      <c s="34" t="s">
        <v>3535</v>
      </c>
      <c s="35" t="s">
        <v>5</v>
      </c>
      <c s="6" t="s">
        <v>3536</v>
      </c>
      <c s="36" t="s">
        <v>1327</v>
      </c>
      <c s="37">
        <v>1</v>
      </c>
      <c s="36">
        <v>0</v>
      </c>
      <c s="36">
        <f>ROUND(G2859*H2859,6)</f>
      </c>
      <c r="L2859" s="38">
        <v>0</v>
      </c>
      <c s="32">
        <f>ROUND(ROUND(L2859,2)*ROUND(G2859,3),2)</f>
      </c>
      <c s="36" t="s">
        <v>55</v>
      </c>
      <c>
        <f>(M2859*21)/100</f>
      </c>
      <c t="s">
        <v>28</v>
      </c>
    </row>
    <row r="2860" spans="1:5" ht="12.75">
      <c r="A2860" s="35" t="s">
        <v>56</v>
      </c>
      <c r="E2860" s="39" t="s">
        <v>3536</v>
      </c>
    </row>
    <row r="2861" spans="1:5" ht="12.75">
      <c r="A2861" s="35" t="s">
        <v>57</v>
      </c>
      <c r="E2861" s="40" t="s">
        <v>5</v>
      </c>
    </row>
    <row r="2862" spans="1:5" ht="12.75">
      <c r="A2862" t="s">
        <v>59</v>
      </c>
      <c r="E2862" s="39" t="s">
        <v>5</v>
      </c>
    </row>
    <row r="2863" spans="1:16" ht="12.75">
      <c r="A2863" t="s">
        <v>50</v>
      </c>
      <c s="34" t="s">
        <v>854</v>
      </c>
      <c s="34" t="s">
        <v>3537</v>
      </c>
      <c s="35" t="s">
        <v>5</v>
      </c>
      <c s="6" t="s">
        <v>3538</v>
      </c>
      <c s="36" t="s">
        <v>1327</v>
      </c>
      <c s="37">
        <v>1</v>
      </c>
      <c s="36">
        <v>0</v>
      </c>
      <c s="36">
        <f>ROUND(G2863*H2863,6)</f>
      </c>
      <c r="L2863" s="38">
        <v>0</v>
      </c>
      <c s="32">
        <f>ROUND(ROUND(L2863,2)*ROUND(G2863,3),2)</f>
      </c>
      <c s="36" t="s">
        <v>55</v>
      </c>
      <c>
        <f>(M2863*21)/100</f>
      </c>
      <c t="s">
        <v>28</v>
      </c>
    </row>
    <row r="2864" spans="1:5" ht="12.75">
      <c r="A2864" s="35" t="s">
        <v>56</v>
      </c>
      <c r="E2864" s="39" t="s">
        <v>3538</v>
      </c>
    </row>
    <row r="2865" spans="1:5" ht="12.75">
      <c r="A2865" s="35" t="s">
        <v>57</v>
      </c>
      <c r="E2865" s="40" t="s">
        <v>5</v>
      </c>
    </row>
    <row r="2866" spans="1:5" ht="12.75">
      <c r="A2866" t="s">
        <v>59</v>
      </c>
      <c r="E2866" s="39" t="s">
        <v>5</v>
      </c>
    </row>
    <row r="2867" spans="1:16" ht="25.5">
      <c r="A2867" t="s">
        <v>50</v>
      </c>
      <c s="34" t="s">
        <v>859</v>
      </c>
      <c s="34" t="s">
        <v>3539</v>
      </c>
      <c s="35" t="s">
        <v>5</v>
      </c>
      <c s="6" t="s">
        <v>3521</v>
      </c>
      <c s="36" t="s">
        <v>1327</v>
      </c>
      <c s="37">
        <v>1</v>
      </c>
      <c s="36">
        <v>0</v>
      </c>
      <c s="36">
        <f>ROUND(G2867*H2867,6)</f>
      </c>
      <c r="L2867" s="38">
        <v>0</v>
      </c>
      <c s="32">
        <f>ROUND(ROUND(L2867,2)*ROUND(G2867,3),2)</f>
      </c>
      <c s="36" t="s">
        <v>55</v>
      </c>
      <c>
        <f>(M2867*21)/100</f>
      </c>
      <c t="s">
        <v>28</v>
      </c>
    </row>
    <row r="2868" spans="1:5" ht="38.25">
      <c r="A2868" s="35" t="s">
        <v>56</v>
      </c>
      <c r="E2868" s="39" t="s">
        <v>3540</v>
      </c>
    </row>
    <row r="2869" spans="1:5" ht="12.75">
      <c r="A2869" s="35" t="s">
        <v>57</v>
      </c>
      <c r="E2869" s="40" t="s">
        <v>5</v>
      </c>
    </row>
    <row r="2870" spans="1:5" ht="12.75">
      <c r="A2870" t="s">
        <v>59</v>
      </c>
      <c r="E2870" s="39" t="s">
        <v>5</v>
      </c>
    </row>
    <row r="2871" spans="1:16" ht="25.5">
      <c r="A2871" t="s">
        <v>50</v>
      </c>
      <c s="34" t="s">
        <v>862</v>
      </c>
      <c s="34" t="s">
        <v>3541</v>
      </c>
      <c s="35" t="s">
        <v>5</v>
      </c>
      <c s="6" t="s">
        <v>3542</v>
      </c>
      <c s="36" t="s">
        <v>1327</v>
      </c>
      <c s="37">
        <v>1</v>
      </c>
      <c s="36">
        <v>0</v>
      </c>
      <c s="36">
        <f>ROUND(G2871*H2871,6)</f>
      </c>
      <c r="L2871" s="38">
        <v>0</v>
      </c>
      <c s="32">
        <f>ROUND(ROUND(L2871,2)*ROUND(G2871,3),2)</f>
      </c>
      <c s="36" t="s">
        <v>55</v>
      </c>
      <c>
        <f>(M2871*21)/100</f>
      </c>
      <c t="s">
        <v>28</v>
      </c>
    </row>
    <row r="2872" spans="1:5" ht="25.5">
      <c r="A2872" s="35" t="s">
        <v>56</v>
      </c>
      <c r="E2872" s="39" t="s">
        <v>3542</v>
      </c>
    </row>
    <row r="2873" spans="1:5" ht="12.75">
      <c r="A2873" s="35" t="s">
        <v>57</v>
      </c>
      <c r="E2873" s="40" t="s">
        <v>5</v>
      </c>
    </row>
    <row r="2874" spans="1:5" ht="12.75">
      <c r="A2874" t="s">
        <v>59</v>
      </c>
      <c r="E2874" s="39" t="s">
        <v>5</v>
      </c>
    </row>
    <row r="2875" spans="1:16" ht="12.75">
      <c r="A2875" t="s">
        <v>50</v>
      </c>
      <c s="34" t="s">
        <v>867</v>
      </c>
      <c s="34" t="s">
        <v>3543</v>
      </c>
      <c s="35" t="s">
        <v>5</v>
      </c>
      <c s="6" t="s">
        <v>3544</v>
      </c>
      <c s="36" t="s">
        <v>1327</v>
      </c>
      <c s="37">
        <v>1</v>
      </c>
      <c s="36">
        <v>0</v>
      </c>
      <c s="36">
        <f>ROUND(G2875*H2875,6)</f>
      </c>
      <c r="L2875" s="38">
        <v>0</v>
      </c>
      <c s="32">
        <f>ROUND(ROUND(L2875,2)*ROUND(G2875,3),2)</f>
      </c>
      <c s="36" t="s">
        <v>55</v>
      </c>
      <c>
        <f>(M2875*21)/100</f>
      </c>
      <c t="s">
        <v>28</v>
      </c>
    </row>
    <row r="2876" spans="1:5" ht="12.75">
      <c r="A2876" s="35" t="s">
        <v>56</v>
      </c>
      <c r="E2876" s="39" t="s">
        <v>3544</v>
      </c>
    </row>
    <row r="2877" spans="1:5" ht="12.75">
      <c r="A2877" s="35" t="s">
        <v>57</v>
      </c>
      <c r="E2877" s="40" t="s">
        <v>5</v>
      </c>
    </row>
    <row r="2878" spans="1:5" ht="12.75">
      <c r="A2878" t="s">
        <v>59</v>
      </c>
      <c r="E2878" s="39" t="s">
        <v>5</v>
      </c>
    </row>
    <row r="2879" spans="1:16" ht="25.5">
      <c r="A2879" t="s">
        <v>50</v>
      </c>
      <c s="34" t="s">
        <v>870</v>
      </c>
      <c s="34" t="s">
        <v>3545</v>
      </c>
      <c s="35" t="s">
        <v>5</v>
      </c>
      <c s="6" t="s">
        <v>3546</v>
      </c>
      <c s="36" t="s">
        <v>1327</v>
      </c>
      <c s="37">
        <v>1</v>
      </c>
      <c s="36">
        <v>0</v>
      </c>
      <c s="36">
        <f>ROUND(G2879*H2879,6)</f>
      </c>
      <c r="L2879" s="38">
        <v>0</v>
      </c>
      <c s="32">
        <f>ROUND(ROUND(L2879,2)*ROUND(G2879,3),2)</f>
      </c>
      <c s="36" t="s">
        <v>55</v>
      </c>
      <c>
        <f>(M2879*21)/100</f>
      </c>
      <c t="s">
        <v>28</v>
      </c>
    </row>
    <row r="2880" spans="1:5" ht="25.5">
      <c r="A2880" s="35" t="s">
        <v>56</v>
      </c>
      <c r="E2880" s="39" t="s">
        <v>3547</v>
      </c>
    </row>
    <row r="2881" spans="1:5" ht="12.75">
      <c r="A2881" s="35" t="s">
        <v>57</v>
      </c>
      <c r="E2881" s="40" t="s">
        <v>5</v>
      </c>
    </row>
    <row r="2882" spans="1:5" ht="12.75">
      <c r="A2882" t="s">
        <v>59</v>
      </c>
      <c r="E2882" s="39" t="s">
        <v>5</v>
      </c>
    </row>
    <row r="2883" spans="1:16" ht="12.75">
      <c r="A2883" t="s">
        <v>50</v>
      </c>
      <c s="34" t="s">
        <v>873</v>
      </c>
      <c s="34" t="s">
        <v>3548</v>
      </c>
      <c s="35" t="s">
        <v>5</v>
      </c>
      <c s="6" t="s">
        <v>3549</v>
      </c>
      <c s="36" t="s">
        <v>1327</v>
      </c>
      <c s="37">
        <v>1</v>
      </c>
      <c s="36">
        <v>0</v>
      </c>
      <c s="36">
        <f>ROUND(G2883*H2883,6)</f>
      </c>
      <c r="L2883" s="38">
        <v>0</v>
      </c>
      <c s="32">
        <f>ROUND(ROUND(L2883,2)*ROUND(G2883,3),2)</f>
      </c>
      <c s="36" t="s">
        <v>55</v>
      </c>
      <c>
        <f>(M2883*21)/100</f>
      </c>
      <c t="s">
        <v>28</v>
      </c>
    </row>
    <row r="2884" spans="1:5" ht="12.75">
      <c r="A2884" s="35" t="s">
        <v>56</v>
      </c>
      <c r="E2884" s="39" t="s">
        <v>3549</v>
      </c>
    </row>
    <row r="2885" spans="1:5" ht="12.75">
      <c r="A2885" s="35" t="s">
        <v>57</v>
      </c>
      <c r="E2885" s="40" t="s">
        <v>5</v>
      </c>
    </row>
    <row r="2886" spans="1:5" ht="12.75">
      <c r="A2886" t="s">
        <v>59</v>
      </c>
      <c r="E2886" s="39" t="s">
        <v>5</v>
      </c>
    </row>
    <row r="2887" spans="1:16" ht="25.5">
      <c r="A2887" t="s">
        <v>50</v>
      </c>
      <c s="34" t="s">
        <v>876</v>
      </c>
      <c s="34" t="s">
        <v>3550</v>
      </c>
      <c s="35" t="s">
        <v>5</v>
      </c>
      <c s="6" t="s">
        <v>3546</v>
      </c>
      <c s="36" t="s">
        <v>1327</v>
      </c>
      <c s="37">
        <v>1</v>
      </c>
      <c s="36">
        <v>0</v>
      </c>
      <c s="36">
        <f>ROUND(G2887*H2887,6)</f>
      </c>
      <c r="L2887" s="38">
        <v>0</v>
      </c>
      <c s="32">
        <f>ROUND(ROUND(L2887,2)*ROUND(G2887,3),2)</f>
      </c>
      <c s="36" t="s">
        <v>55</v>
      </c>
      <c>
        <f>(M2887*21)/100</f>
      </c>
      <c t="s">
        <v>28</v>
      </c>
    </row>
    <row r="2888" spans="1:5" ht="25.5">
      <c r="A2888" s="35" t="s">
        <v>56</v>
      </c>
      <c r="E2888" s="39" t="s">
        <v>3551</v>
      </c>
    </row>
    <row r="2889" spans="1:5" ht="12.75">
      <c r="A2889" s="35" t="s">
        <v>57</v>
      </c>
      <c r="E2889" s="40" t="s">
        <v>5</v>
      </c>
    </row>
    <row r="2890" spans="1:5" ht="12.75">
      <c r="A2890" t="s">
        <v>59</v>
      </c>
      <c r="E2890" s="39" t="s">
        <v>5</v>
      </c>
    </row>
    <row r="2891" spans="1:16" ht="12.75">
      <c r="A2891" t="s">
        <v>50</v>
      </c>
      <c s="34" t="s">
        <v>878</v>
      </c>
      <c s="34" t="s">
        <v>3552</v>
      </c>
      <c s="35" t="s">
        <v>5</v>
      </c>
      <c s="6" t="s">
        <v>3553</v>
      </c>
      <c s="36" t="s">
        <v>1327</v>
      </c>
      <c s="37">
        <v>1</v>
      </c>
      <c s="36">
        <v>0</v>
      </c>
      <c s="36">
        <f>ROUND(G2891*H2891,6)</f>
      </c>
      <c r="L2891" s="38">
        <v>0</v>
      </c>
      <c s="32">
        <f>ROUND(ROUND(L2891,2)*ROUND(G2891,3),2)</f>
      </c>
      <c s="36" t="s">
        <v>55</v>
      </c>
      <c>
        <f>(M2891*21)/100</f>
      </c>
      <c t="s">
        <v>28</v>
      </c>
    </row>
    <row r="2892" spans="1:5" ht="12.75">
      <c r="A2892" s="35" t="s">
        <v>56</v>
      </c>
      <c r="E2892" s="39" t="s">
        <v>3553</v>
      </c>
    </row>
    <row r="2893" spans="1:5" ht="12.75">
      <c r="A2893" s="35" t="s">
        <v>57</v>
      </c>
      <c r="E2893" s="40" t="s">
        <v>5</v>
      </c>
    </row>
    <row r="2894" spans="1:5" ht="12.75">
      <c r="A2894" t="s">
        <v>59</v>
      </c>
      <c r="E2894" s="39" t="s">
        <v>5</v>
      </c>
    </row>
    <row r="2895" spans="1:16" ht="12.75">
      <c r="A2895" t="s">
        <v>50</v>
      </c>
      <c s="34" t="s">
        <v>881</v>
      </c>
      <c s="34" t="s">
        <v>3554</v>
      </c>
      <c s="35" t="s">
        <v>5</v>
      </c>
      <c s="6" t="s">
        <v>3555</v>
      </c>
      <c s="36" t="s">
        <v>1327</v>
      </c>
      <c s="37">
        <v>1</v>
      </c>
      <c s="36">
        <v>0</v>
      </c>
      <c s="36">
        <f>ROUND(G2895*H2895,6)</f>
      </c>
      <c r="L2895" s="38">
        <v>0</v>
      </c>
      <c s="32">
        <f>ROUND(ROUND(L2895,2)*ROUND(G2895,3),2)</f>
      </c>
      <c s="36" t="s">
        <v>55</v>
      </c>
      <c>
        <f>(M2895*21)/100</f>
      </c>
      <c t="s">
        <v>28</v>
      </c>
    </row>
    <row r="2896" spans="1:5" ht="12.75">
      <c r="A2896" s="35" t="s">
        <v>56</v>
      </c>
      <c r="E2896" s="39" t="s">
        <v>3555</v>
      </c>
    </row>
    <row r="2897" spans="1:5" ht="12.75">
      <c r="A2897" s="35" t="s">
        <v>57</v>
      </c>
      <c r="E2897" s="40" t="s">
        <v>5</v>
      </c>
    </row>
    <row r="2898" spans="1:5" ht="12.75">
      <c r="A2898" t="s">
        <v>59</v>
      </c>
      <c r="E2898" s="39" t="s">
        <v>5</v>
      </c>
    </row>
    <row r="2899" spans="1:16" ht="25.5">
      <c r="A2899" t="s">
        <v>50</v>
      </c>
      <c s="34" t="s">
        <v>884</v>
      </c>
      <c s="34" t="s">
        <v>3556</v>
      </c>
      <c s="35" t="s">
        <v>5</v>
      </c>
      <c s="6" t="s">
        <v>3557</v>
      </c>
      <c s="36" t="s">
        <v>1327</v>
      </c>
      <c s="37">
        <v>1</v>
      </c>
      <c s="36">
        <v>0</v>
      </c>
      <c s="36">
        <f>ROUND(G2899*H2899,6)</f>
      </c>
      <c r="L2899" s="38">
        <v>0</v>
      </c>
      <c s="32">
        <f>ROUND(ROUND(L2899,2)*ROUND(G2899,3),2)</f>
      </c>
      <c s="36" t="s">
        <v>55</v>
      </c>
      <c>
        <f>(M2899*21)/100</f>
      </c>
      <c t="s">
        <v>28</v>
      </c>
    </row>
    <row r="2900" spans="1:5" ht="25.5">
      <c r="A2900" s="35" t="s">
        <v>56</v>
      </c>
      <c r="E2900" s="39" t="s">
        <v>3557</v>
      </c>
    </row>
    <row r="2901" spans="1:5" ht="12.75">
      <c r="A2901" s="35" t="s">
        <v>57</v>
      </c>
      <c r="E2901" s="40" t="s">
        <v>5</v>
      </c>
    </row>
    <row r="2902" spans="1:5" ht="12.75">
      <c r="A2902" t="s">
        <v>59</v>
      </c>
      <c r="E2902" s="39" t="s">
        <v>5</v>
      </c>
    </row>
    <row r="2903" spans="1:16" ht="25.5">
      <c r="A2903" t="s">
        <v>50</v>
      </c>
      <c s="34" t="s">
        <v>888</v>
      </c>
      <c s="34" t="s">
        <v>3558</v>
      </c>
      <c s="35" t="s">
        <v>5</v>
      </c>
      <c s="6" t="s">
        <v>3559</v>
      </c>
      <c s="36" t="s">
        <v>1327</v>
      </c>
      <c s="37">
        <v>1</v>
      </c>
      <c s="36">
        <v>0</v>
      </c>
      <c s="36">
        <f>ROUND(G2903*H2903,6)</f>
      </c>
      <c r="L2903" s="38">
        <v>0</v>
      </c>
      <c s="32">
        <f>ROUND(ROUND(L2903,2)*ROUND(G2903,3),2)</f>
      </c>
      <c s="36" t="s">
        <v>55</v>
      </c>
      <c>
        <f>(M2903*21)/100</f>
      </c>
      <c t="s">
        <v>28</v>
      </c>
    </row>
    <row r="2904" spans="1:5" ht="25.5">
      <c r="A2904" s="35" t="s">
        <v>56</v>
      </c>
      <c r="E2904" s="39" t="s">
        <v>3559</v>
      </c>
    </row>
    <row r="2905" spans="1:5" ht="12.75">
      <c r="A2905" s="35" t="s">
        <v>57</v>
      </c>
      <c r="E2905" s="40" t="s">
        <v>5</v>
      </c>
    </row>
    <row r="2906" spans="1:5" ht="12.75">
      <c r="A2906" t="s">
        <v>59</v>
      </c>
      <c r="E2906" s="39" t="s">
        <v>5</v>
      </c>
    </row>
    <row r="2907" spans="1:16" ht="25.5">
      <c r="A2907" t="s">
        <v>50</v>
      </c>
      <c s="34" t="s">
        <v>894</v>
      </c>
      <c s="34" t="s">
        <v>3560</v>
      </c>
      <c s="35" t="s">
        <v>5</v>
      </c>
      <c s="6" t="s">
        <v>3561</v>
      </c>
      <c s="36" t="s">
        <v>1327</v>
      </c>
      <c s="37">
        <v>1</v>
      </c>
      <c s="36">
        <v>0</v>
      </c>
      <c s="36">
        <f>ROUND(G2907*H2907,6)</f>
      </c>
      <c r="L2907" s="38">
        <v>0</v>
      </c>
      <c s="32">
        <f>ROUND(ROUND(L2907,2)*ROUND(G2907,3),2)</f>
      </c>
      <c s="36" t="s">
        <v>55</v>
      </c>
      <c>
        <f>(M2907*21)/100</f>
      </c>
      <c t="s">
        <v>28</v>
      </c>
    </row>
    <row r="2908" spans="1:5" ht="25.5">
      <c r="A2908" s="35" t="s">
        <v>56</v>
      </c>
      <c r="E2908" s="39" t="s">
        <v>3561</v>
      </c>
    </row>
    <row r="2909" spans="1:5" ht="12.75">
      <c r="A2909" s="35" t="s">
        <v>57</v>
      </c>
      <c r="E2909" s="40" t="s">
        <v>5</v>
      </c>
    </row>
    <row r="2910" spans="1:5" ht="12.75">
      <c r="A2910" t="s">
        <v>59</v>
      </c>
      <c r="E2910" s="39" t="s">
        <v>5</v>
      </c>
    </row>
    <row r="2911" spans="1:16" ht="25.5">
      <c r="A2911" t="s">
        <v>50</v>
      </c>
      <c s="34" t="s">
        <v>898</v>
      </c>
      <c s="34" t="s">
        <v>3562</v>
      </c>
      <c s="35" t="s">
        <v>5</v>
      </c>
      <c s="6" t="s">
        <v>3563</v>
      </c>
      <c s="36" t="s">
        <v>1327</v>
      </c>
      <c s="37">
        <v>1</v>
      </c>
      <c s="36">
        <v>0</v>
      </c>
      <c s="36">
        <f>ROUND(G2911*H2911,6)</f>
      </c>
      <c r="L2911" s="38">
        <v>0</v>
      </c>
      <c s="32">
        <f>ROUND(ROUND(L2911,2)*ROUND(G2911,3),2)</f>
      </c>
      <c s="36" t="s">
        <v>55</v>
      </c>
      <c>
        <f>(M2911*21)/100</f>
      </c>
      <c t="s">
        <v>28</v>
      </c>
    </row>
    <row r="2912" spans="1:5" ht="25.5">
      <c r="A2912" s="35" t="s">
        <v>56</v>
      </c>
      <c r="E2912" s="39" t="s">
        <v>3563</v>
      </c>
    </row>
    <row r="2913" spans="1:5" ht="12.75">
      <c r="A2913" s="35" t="s">
        <v>57</v>
      </c>
      <c r="E2913" s="40" t="s">
        <v>5</v>
      </c>
    </row>
    <row r="2914" spans="1:5" ht="12.75">
      <c r="A2914" t="s">
        <v>59</v>
      </c>
      <c r="E2914" s="39" t="s">
        <v>5</v>
      </c>
    </row>
    <row r="2915" spans="1:16" ht="25.5">
      <c r="A2915" t="s">
        <v>50</v>
      </c>
      <c s="34" t="s">
        <v>902</v>
      </c>
      <c s="34" t="s">
        <v>3564</v>
      </c>
      <c s="35" t="s">
        <v>5</v>
      </c>
      <c s="6" t="s">
        <v>3565</v>
      </c>
      <c s="36" t="s">
        <v>1327</v>
      </c>
      <c s="37">
        <v>1</v>
      </c>
      <c s="36">
        <v>0</v>
      </c>
      <c s="36">
        <f>ROUND(G2915*H2915,6)</f>
      </c>
      <c r="L2915" s="38">
        <v>0</v>
      </c>
      <c s="32">
        <f>ROUND(ROUND(L2915,2)*ROUND(G2915,3),2)</f>
      </c>
      <c s="36" t="s">
        <v>55</v>
      </c>
      <c>
        <f>(M2915*21)/100</f>
      </c>
      <c t="s">
        <v>28</v>
      </c>
    </row>
    <row r="2916" spans="1:5" ht="25.5">
      <c r="A2916" s="35" t="s">
        <v>56</v>
      </c>
      <c r="E2916" s="39" t="s">
        <v>3565</v>
      </c>
    </row>
    <row r="2917" spans="1:5" ht="12.75">
      <c r="A2917" s="35" t="s">
        <v>57</v>
      </c>
      <c r="E2917" s="40" t="s">
        <v>5</v>
      </c>
    </row>
    <row r="2918" spans="1:5" ht="12.75">
      <c r="A2918" t="s">
        <v>59</v>
      </c>
      <c r="E2918" s="39" t="s">
        <v>5</v>
      </c>
    </row>
    <row r="2919" spans="1:16" ht="25.5">
      <c r="A2919" t="s">
        <v>50</v>
      </c>
      <c s="34" t="s">
        <v>906</v>
      </c>
      <c s="34" t="s">
        <v>3566</v>
      </c>
      <c s="35" t="s">
        <v>5</v>
      </c>
      <c s="6" t="s">
        <v>3567</v>
      </c>
      <c s="36" t="s">
        <v>1327</v>
      </c>
      <c s="37">
        <v>1</v>
      </c>
      <c s="36">
        <v>0</v>
      </c>
      <c s="36">
        <f>ROUND(G2919*H2919,6)</f>
      </c>
      <c r="L2919" s="38">
        <v>0</v>
      </c>
      <c s="32">
        <f>ROUND(ROUND(L2919,2)*ROUND(G2919,3),2)</f>
      </c>
      <c s="36" t="s">
        <v>55</v>
      </c>
      <c>
        <f>(M2919*21)/100</f>
      </c>
      <c t="s">
        <v>28</v>
      </c>
    </row>
    <row r="2920" spans="1:5" ht="25.5">
      <c r="A2920" s="35" t="s">
        <v>56</v>
      </c>
      <c r="E2920" s="39" t="s">
        <v>3567</v>
      </c>
    </row>
    <row r="2921" spans="1:5" ht="12.75">
      <c r="A2921" s="35" t="s">
        <v>57</v>
      </c>
      <c r="E2921" s="40" t="s">
        <v>5</v>
      </c>
    </row>
    <row r="2922" spans="1:5" ht="12.75">
      <c r="A2922" t="s">
        <v>59</v>
      </c>
      <c r="E2922" s="39" t="s">
        <v>5</v>
      </c>
    </row>
    <row r="2923" spans="1:16" ht="25.5">
      <c r="A2923" t="s">
        <v>50</v>
      </c>
      <c s="34" t="s">
        <v>910</v>
      </c>
      <c s="34" t="s">
        <v>3568</v>
      </c>
      <c s="35" t="s">
        <v>5</v>
      </c>
      <c s="6" t="s">
        <v>3569</v>
      </c>
      <c s="36" t="s">
        <v>1327</v>
      </c>
      <c s="37">
        <v>1</v>
      </c>
      <c s="36">
        <v>0</v>
      </c>
      <c s="36">
        <f>ROUND(G2923*H2923,6)</f>
      </c>
      <c r="L2923" s="38">
        <v>0</v>
      </c>
      <c s="32">
        <f>ROUND(ROUND(L2923,2)*ROUND(G2923,3),2)</f>
      </c>
      <c s="36" t="s">
        <v>55</v>
      </c>
      <c>
        <f>(M2923*21)/100</f>
      </c>
      <c t="s">
        <v>28</v>
      </c>
    </row>
    <row r="2924" spans="1:5" ht="25.5">
      <c r="A2924" s="35" t="s">
        <v>56</v>
      </c>
      <c r="E2924" s="39" t="s">
        <v>3569</v>
      </c>
    </row>
    <row r="2925" spans="1:5" ht="12.75">
      <c r="A2925" s="35" t="s">
        <v>57</v>
      </c>
      <c r="E2925" s="40" t="s">
        <v>5</v>
      </c>
    </row>
    <row r="2926" spans="1:5" ht="12.75">
      <c r="A2926" t="s">
        <v>59</v>
      </c>
      <c r="E2926" s="39" t="s">
        <v>5</v>
      </c>
    </row>
    <row r="2927" spans="1:13" ht="12.75">
      <c r="A2927" t="s">
        <v>47</v>
      </c>
      <c r="C2927" s="31" t="s">
        <v>3173</v>
      </c>
      <c r="E2927" s="33" t="s">
        <v>169</v>
      </c>
      <c r="J2927" s="32">
        <f>0</f>
      </c>
      <c s="32">
        <f>0</f>
      </c>
      <c s="32">
        <f>0+L2928+L2932+L2936+L2940+L2944+L2948+L2952+L2956+L2960+L2964+L2968+L2972+L2976+L2980+L2984+L2988+L2992+L2996+L3000+L3004+L3008+L3012+L3016+L3020+L3024+L3028+L3032+L3036+L3040+L3044+L3048+L3052+L3056+L3060+L3064+L3068+L3072+L3076+L3080</f>
      </c>
      <c s="32">
        <f>0+M2928+M2932+M2936+M2940+M2944+M2948+M2952+M2956+M2960+M2964+M2968+M2972+M2976+M2980+M2984+M2988+M2992+M2996+M3000+M3004+M3008+M3012+M3016+M3020+M3024+M3028+M3032+M3036+M3040+M3044+M3048+M3052+M3056+M3060+M3064+M3068+M3072+M3076+M3080</f>
      </c>
    </row>
    <row r="2928" spans="1:16" ht="12.75">
      <c r="A2928" t="s">
        <v>50</v>
      </c>
      <c s="34" t="s">
        <v>914</v>
      </c>
      <c s="34" t="s">
        <v>3570</v>
      </c>
      <c s="35" t="s">
        <v>5</v>
      </c>
      <c s="6" t="s">
        <v>3571</v>
      </c>
      <c s="36" t="s">
        <v>267</v>
      </c>
      <c s="37">
        <v>16.5</v>
      </c>
      <c s="36">
        <v>0</v>
      </c>
      <c s="36">
        <f>ROUND(G2928*H2928,6)</f>
      </c>
      <c r="L2928" s="38">
        <v>0</v>
      </c>
      <c s="32">
        <f>ROUND(ROUND(L2928,2)*ROUND(G2928,3),2)</f>
      </c>
      <c s="36" t="s">
        <v>55</v>
      </c>
      <c>
        <f>(M2928*21)/100</f>
      </c>
      <c t="s">
        <v>28</v>
      </c>
    </row>
    <row r="2929" spans="1:5" ht="12.75">
      <c r="A2929" s="35" t="s">
        <v>56</v>
      </c>
      <c r="E2929" s="39" t="s">
        <v>3571</v>
      </c>
    </row>
    <row r="2930" spans="1:5" ht="12.75">
      <c r="A2930" s="35" t="s">
        <v>57</v>
      </c>
      <c r="E2930" s="40" t="s">
        <v>5</v>
      </c>
    </row>
    <row r="2931" spans="1:5" ht="12.75">
      <c r="A2931" t="s">
        <v>59</v>
      </c>
      <c r="E2931" s="39" t="s">
        <v>5</v>
      </c>
    </row>
    <row r="2932" spans="1:16" ht="25.5">
      <c r="A2932" t="s">
        <v>50</v>
      </c>
      <c s="34" t="s">
        <v>917</v>
      </c>
      <c s="34" t="s">
        <v>3572</v>
      </c>
      <c s="35" t="s">
        <v>5</v>
      </c>
      <c s="6" t="s">
        <v>3573</v>
      </c>
      <c s="36" t="s">
        <v>1327</v>
      </c>
      <c s="37">
        <v>2</v>
      </c>
      <c s="36">
        <v>0</v>
      </c>
      <c s="36">
        <f>ROUND(G2932*H2932,6)</f>
      </c>
      <c r="L2932" s="38">
        <v>0</v>
      </c>
      <c s="32">
        <f>ROUND(ROUND(L2932,2)*ROUND(G2932,3),2)</f>
      </c>
      <c s="36" t="s">
        <v>55</v>
      </c>
      <c>
        <f>(M2932*21)/100</f>
      </c>
      <c t="s">
        <v>28</v>
      </c>
    </row>
    <row r="2933" spans="1:5" ht="25.5">
      <c r="A2933" s="35" t="s">
        <v>56</v>
      </c>
      <c r="E2933" s="39" t="s">
        <v>3573</v>
      </c>
    </row>
    <row r="2934" spans="1:5" ht="12.75">
      <c r="A2934" s="35" t="s">
        <v>57</v>
      </c>
      <c r="E2934" s="40" t="s">
        <v>5</v>
      </c>
    </row>
    <row r="2935" spans="1:5" ht="12.75">
      <c r="A2935" t="s">
        <v>59</v>
      </c>
      <c r="E2935" s="39" t="s">
        <v>5</v>
      </c>
    </row>
    <row r="2936" spans="1:16" ht="25.5">
      <c r="A2936" t="s">
        <v>50</v>
      </c>
      <c s="34" t="s">
        <v>921</v>
      </c>
      <c s="34" t="s">
        <v>3574</v>
      </c>
      <c s="35" t="s">
        <v>5</v>
      </c>
      <c s="6" t="s">
        <v>3575</v>
      </c>
      <c s="36" t="s">
        <v>1327</v>
      </c>
      <c s="37">
        <v>2</v>
      </c>
      <c s="36">
        <v>0</v>
      </c>
      <c s="36">
        <f>ROUND(G2936*H2936,6)</f>
      </c>
      <c r="L2936" s="38">
        <v>0</v>
      </c>
      <c s="32">
        <f>ROUND(ROUND(L2936,2)*ROUND(G2936,3),2)</f>
      </c>
      <c s="36" t="s">
        <v>55</v>
      </c>
      <c>
        <f>(M2936*21)/100</f>
      </c>
      <c t="s">
        <v>28</v>
      </c>
    </row>
    <row r="2937" spans="1:5" ht="25.5">
      <c r="A2937" s="35" t="s">
        <v>56</v>
      </c>
      <c r="E2937" s="39" t="s">
        <v>3575</v>
      </c>
    </row>
    <row r="2938" spans="1:5" ht="12.75">
      <c r="A2938" s="35" t="s">
        <v>57</v>
      </c>
      <c r="E2938" s="40" t="s">
        <v>5</v>
      </c>
    </row>
    <row r="2939" spans="1:5" ht="12.75">
      <c r="A2939" t="s">
        <v>59</v>
      </c>
      <c r="E2939" s="39" t="s">
        <v>5</v>
      </c>
    </row>
    <row r="2940" spans="1:16" ht="25.5">
      <c r="A2940" t="s">
        <v>50</v>
      </c>
      <c s="34" t="s">
        <v>927</v>
      </c>
      <c s="34" t="s">
        <v>3576</v>
      </c>
      <c s="35" t="s">
        <v>5</v>
      </c>
      <c s="6" t="s">
        <v>3577</v>
      </c>
      <c s="36" t="s">
        <v>1327</v>
      </c>
      <c s="37">
        <v>5</v>
      </c>
      <c s="36">
        <v>0</v>
      </c>
      <c s="36">
        <f>ROUND(G2940*H2940,6)</f>
      </c>
      <c r="L2940" s="38">
        <v>0</v>
      </c>
      <c s="32">
        <f>ROUND(ROUND(L2940,2)*ROUND(G2940,3),2)</f>
      </c>
      <c s="36" t="s">
        <v>55</v>
      </c>
      <c>
        <f>(M2940*21)/100</f>
      </c>
      <c t="s">
        <v>28</v>
      </c>
    </row>
    <row r="2941" spans="1:5" ht="25.5">
      <c r="A2941" s="35" t="s">
        <v>56</v>
      </c>
      <c r="E2941" s="39" t="s">
        <v>3577</v>
      </c>
    </row>
    <row r="2942" spans="1:5" ht="12.75">
      <c r="A2942" s="35" t="s">
        <v>57</v>
      </c>
      <c r="E2942" s="40" t="s">
        <v>5</v>
      </c>
    </row>
    <row r="2943" spans="1:5" ht="12.75">
      <c r="A2943" t="s">
        <v>59</v>
      </c>
      <c r="E2943" s="39" t="s">
        <v>5</v>
      </c>
    </row>
    <row r="2944" spans="1:16" ht="25.5">
      <c r="A2944" t="s">
        <v>50</v>
      </c>
      <c s="34" t="s">
        <v>931</v>
      </c>
      <c s="34" t="s">
        <v>3578</v>
      </c>
      <c s="35" t="s">
        <v>5</v>
      </c>
      <c s="6" t="s">
        <v>3579</v>
      </c>
      <c s="36" t="s">
        <v>1327</v>
      </c>
      <c s="37">
        <v>5</v>
      </c>
      <c s="36">
        <v>0</v>
      </c>
      <c s="36">
        <f>ROUND(G2944*H2944,6)</f>
      </c>
      <c r="L2944" s="38">
        <v>0</v>
      </c>
      <c s="32">
        <f>ROUND(ROUND(L2944,2)*ROUND(G2944,3),2)</f>
      </c>
      <c s="36" t="s">
        <v>55</v>
      </c>
      <c>
        <f>(M2944*21)/100</f>
      </c>
      <c t="s">
        <v>28</v>
      </c>
    </row>
    <row r="2945" spans="1:5" ht="25.5">
      <c r="A2945" s="35" t="s">
        <v>56</v>
      </c>
      <c r="E2945" s="39" t="s">
        <v>3579</v>
      </c>
    </row>
    <row r="2946" spans="1:5" ht="12.75">
      <c r="A2946" s="35" t="s">
        <v>57</v>
      </c>
      <c r="E2946" s="40" t="s">
        <v>5</v>
      </c>
    </row>
    <row r="2947" spans="1:5" ht="12.75">
      <c r="A2947" t="s">
        <v>59</v>
      </c>
      <c r="E2947" s="39" t="s">
        <v>5</v>
      </c>
    </row>
    <row r="2948" spans="1:16" ht="25.5">
      <c r="A2948" t="s">
        <v>50</v>
      </c>
      <c s="34" t="s">
        <v>935</v>
      </c>
      <c s="34" t="s">
        <v>3580</v>
      </c>
      <c s="35" t="s">
        <v>5</v>
      </c>
      <c s="6" t="s">
        <v>3581</v>
      </c>
      <c s="36" t="s">
        <v>1327</v>
      </c>
      <c s="37">
        <v>3</v>
      </c>
      <c s="36">
        <v>0</v>
      </c>
      <c s="36">
        <f>ROUND(G2948*H2948,6)</f>
      </c>
      <c r="L2948" s="38">
        <v>0</v>
      </c>
      <c s="32">
        <f>ROUND(ROUND(L2948,2)*ROUND(G2948,3),2)</f>
      </c>
      <c s="36" t="s">
        <v>55</v>
      </c>
      <c>
        <f>(M2948*21)/100</f>
      </c>
      <c t="s">
        <v>28</v>
      </c>
    </row>
    <row r="2949" spans="1:5" ht="25.5">
      <c r="A2949" s="35" t="s">
        <v>56</v>
      </c>
      <c r="E2949" s="39" t="s">
        <v>3581</v>
      </c>
    </row>
    <row r="2950" spans="1:5" ht="12.75">
      <c r="A2950" s="35" t="s">
        <v>57</v>
      </c>
      <c r="E2950" s="40" t="s">
        <v>5</v>
      </c>
    </row>
    <row r="2951" spans="1:5" ht="12.75">
      <c r="A2951" t="s">
        <v>59</v>
      </c>
      <c r="E2951" s="39" t="s">
        <v>5</v>
      </c>
    </row>
    <row r="2952" spans="1:16" ht="25.5">
      <c r="A2952" t="s">
        <v>50</v>
      </c>
      <c s="34" t="s">
        <v>939</v>
      </c>
      <c s="34" t="s">
        <v>3582</v>
      </c>
      <c s="35" t="s">
        <v>5</v>
      </c>
      <c s="6" t="s">
        <v>3583</v>
      </c>
      <c s="36" t="s">
        <v>1327</v>
      </c>
      <c s="37">
        <v>3</v>
      </c>
      <c s="36">
        <v>0</v>
      </c>
      <c s="36">
        <f>ROUND(G2952*H2952,6)</f>
      </c>
      <c r="L2952" s="38">
        <v>0</v>
      </c>
      <c s="32">
        <f>ROUND(ROUND(L2952,2)*ROUND(G2952,3),2)</f>
      </c>
      <c s="36" t="s">
        <v>55</v>
      </c>
      <c>
        <f>(M2952*21)/100</f>
      </c>
      <c t="s">
        <v>28</v>
      </c>
    </row>
    <row r="2953" spans="1:5" ht="25.5">
      <c r="A2953" s="35" t="s">
        <v>56</v>
      </c>
      <c r="E2953" s="39" t="s">
        <v>3583</v>
      </c>
    </row>
    <row r="2954" spans="1:5" ht="12.75">
      <c r="A2954" s="35" t="s">
        <v>57</v>
      </c>
      <c r="E2954" s="40" t="s">
        <v>5</v>
      </c>
    </row>
    <row r="2955" spans="1:5" ht="12.75">
      <c r="A2955" t="s">
        <v>59</v>
      </c>
      <c r="E2955" s="39" t="s">
        <v>5</v>
      </c>
    </row>
    <row r="2956" spans="1:16" ht="25.5">
      <c r="A2956" t="s">
        <v>50</v>
      </c>
      <c s="34" t="s">
        <v>943</v>
      </c>
      <c s="34" t="s">
        <v>3584</v>
      </c>
      <c s="35" t="s">
        <v>5</v>
      </c>
      <c s="6" t="s">
        <v>3585</v>
      </c>
      <c s="36" t="s">
        <v>1327</v>
      </c>
      <c s="37">
        <v>2</v>
      </c>
      <c s="36">
        <v>0</v>
      </c>
      <c s="36">
        <f>ROUND(G2956*H2956,6)</f>
      </c>
      <c r="L2956" s="38">
        <v>0</v>
      </c>
      <c s="32">
        <f>ROUND(ROUND(L2956,2)*ROUND(G2956,3),2)</f>
      </c>
      <c s="36" t="s">
        <v>55</v>
      </c>
      <c>
        <f>(M2956*21)/100</f>
      </c>
      <c t="s">
        <v>28</v>
      </c>
    </row>
    <row r="2957" spans="1:5" ht="25.5">
      <c r="A2957" s="35" t="s">
        <v>56</v>
      </c>
      <c r="E2957" s="39" t="s">
        <v>3585</v>
      </c>
    </row>
    <row r="2958" spans="1:5" ht="12.75">
      <c r="A2958" s="35" t="s">
        <v>57</v>
      </c>
      <c r="E2958" s="40" t="s">
        <v>5</v>
      </c>
    </row>
    <row r="2959" spans="1:5" ht="12.75">
      <c r="A2959" t="s">
        <v>59</v>
      </c>
      <c r="E2959" s="39" t="s">
        <v>5</v>
      </c>
    </row>
    <row r="2960" spans="1:16" ht="25.5">
      <c r="A2960" t="s">
        <v>50</v>
      </c>
      <c s="34" t="s">
        <v>947</v>
      </c>
      <c s="34" t="s">
        <v>3586</v>
      </c>
      <c s="35" t="s">
        <v>5</v>
      </c>
      <c s="6" t="s">
        <v>3585</v>
      </c>
      <c s="36" t="s">
        <v>1327</v>
      </c>
      <c s="37">
        <v>2</v>
      </c>
      <c s="36">
        <v>0</v>
      </c>
      <c s="36">
        <f>ROUND(G2960*H2960,6)</f>
      </c>
      <c r="L2960" s="38">
        <v>0</v>
      </c>
      <c s="32">
        <f>ROUND(ROUND(L2960,2)*ROUND(G2960,3),2)</f>
      </c>
      <c s="36" t="s">
        <v>55</v>
      </c>
      <c>
        <f>(M2960*21)/100</f>
      </c>
      <c t="s">
        <v>28</v>
      </c>
    </row>
    <row r="2961" spans="1:5" ht="25.5">
      <c r="A2961" s="35" t="s">
        <v>56</v>
      </c>
      <c r="E2961" s="39" t="s">
        <v>3585</v>
      </c>
    </row>
    <row r="2962" spans="1:5" ht="12.75">
      <c r="A2962" s="35" t="s">
        <v>57</v>
      </c>
      <c r="E2962" s="40" t="s">
        <v>5</v>
      </c>
    </row>
    <row r="2963" spans="1:5" ht="12.75">
      <c r="A2963" t="s">
        <v>59</v>
      </c>
      <c r="E2963" s="39" t="s">
        <v>5</v>
      </c>
    </row>
    <row r="2964" spans="1:16" ht="25.5">
      <c r="A2964" t="s">
        <v>50</v>
      </c>
      <c s="34" t="s">
        <v>951</v>
      </c>
      <c s="34" t="s">
        <v>3587</v>
      </c>
      <c s="35" t="s">
        <v>5</v>
      </c>
      <c s="6" t="s">
        <v>3588</v>
      </c>
      <c s="36" t="s">
        <v>1327</v>
      </c>
      <c s="37">
        <v>2</v>
      </c>
      <c s="36">
        <v>0</v>
      </c>
      <c s="36">
        <f>ROUND(G2964*H2964,6)</f>
      </c>
      <c r="L2964" s="38">
        <v>0</v>
      </c>
      <c s="32">
        <f>ROUND(ROUND(L2964,2)*ROUND(G2964,3),2)</f>
      </c>
      <c s="36" t="s">
        <v>55</v>
      </c>
      <c>
        <f>(M2964*21)/100</f>
      </c>
      <c t="s">
        <v>28</v>
      </c>
    </row>
    <row r="2965" spans="1:5" ht="25.5">
      <c r="A2965" s="35" t="s">
        <v>56</v>
      </c>
      <c r="E2965" s="39" t="s">
        <v>3588</v>
      </c>
    </row>
    <row r="2966" spans="1:5" ht="12.75">
      <c r="A2966" s="35" t="s">
        <v>57</v>
      </c>
      <c r="E2966" s="40" t="s">
        <v>5</v>
      </c>
    </row>
    <row r="2967" spans="1:5" ht="12.75">
      <c r="A2967" t="s">
        <v>59</v>
      </c>
      <c r="E2967" s="39" t="s">
        <v>5</v>
      </c>
    </row>
    <row r="2968" spans="1:16" ht="25.5">
      <c r="A2968" t="s">
        <v>50</v>
      </c>
      <c s="34" t="s">
        <v>956</v>
      </c>
      <c s="34" t="s">
        <v>3589</v>
      </c>
      <c s="35" t="s">
        <v>5</v>
      </c>
      <c s="6" t="s">
        <v>3590</v>
      </c>
      <c s="36" t="s">
        <v>1327</v>
      </c>
      <c s="37">
        <v>2</v>
      </c>
      <c s="36">
        <v>0</v>
      </c>
      <c s="36">
        <f>ROUND(G2968*H2968,6)</f>
      </c>
      <c r="L2968" s="38">
        <v>0</v>
      </c>
      <c s="32">
        <f>ROUND(ROUND(L2968,2)*ROUND(G2968,3),2)</f>
      </c>
      <c s="36" t="s">
        <v>55</v>
      </c>
      <c>
        <f>(M2968*21)/100</f>
      </c>
      <c t="s">
        <v>28</v>
      </c>
    </row>
    <row r="2969" spans="1:5" ht="25.5">
      <c r="A2969" s="35" t="s">
        <v>56</v>
      </c>
      <c r="E2969" s="39" t="s">
        <v>3590</v>
      </c>
    </row>
    <row r="2970" spans="1:5" ht="12.75">
      <c r="A2970" s="35" t="s">
        <v>57</v>
      </c>
      <c r="E2970" s="40" t="s">
        <v>5</v>
      </c>
    </row>
    <row r="2971" spans="1:5" ht="12.75">
      <c r="A2971" t="s">
        <v>59</v>
      </c>
      <c r="E2971" s="39" t="s">
        <v>5</v>
      </c>
    </row>
    <row r="2972" spans="1:16" ht="25.5">
      <c r="A2972" t="s">
        <v>50</v>
      </c>
      <c s="34" t="s">
        <v>959</v>
      </c>
      <c s="34" t="s">
        <v>3591</v>
      </c>
      <c s="35" t="s">
        <v>5</v>
      </c>
      <c s="6" t="s">
        <v>3592</v>
      </c>
      <c s="36" t="s">
        <v>1327</v>
      </c>
      <c s="37">
        <v>6</v>
      </c>
      <c s="36">
        <v>0</v>
      </c>
      <c s="36">
        <f>ROUND(G2972*H2972,6)</f>
      </c>
      <c r="L2972" s="38">
        <v>0</v>
      </c>
      <c s="32">
        <f>ROUND(ROUND(L2972,2)*ROUND(G2972,3),2)</f>
      </c>
      <c s="36" t="s">
        <v>55</v>
      </c>
      <c>
        <f>(M2972*21)/100</f>
      </c>
      <c t="s">
        <v>28</v>
      </c>
    </row>
    <row r="2973" spans="1:5" ht="25.5">
      <c r="A2973" s="35" t="s">
        <v>56</v>
      </c>
      <c r="E2973" s="39" t="s">
        <v>3592</v>
      </c>
    </row>
    <row r="2974" spans="1:5" ht="12.75">
      <c r="A2974" s="35" t="s">
        <v>57</v>
      </c>
      <c r="E2974" s="40" t="s">
        <v>5</v>
      </c>
    </row>
    <row r="2975" spans="1:5" ht="12.75">
      <c r="A2975" t="s">
        <v>59</v>
      </c>
      <c r="E2975" s="39" t="s">
        <v>5</v>
      </c>
    </row>
    <row r="2976" spans="1:16" ht="25.5">
      <c r="A2976" t="s">
        <v>50</v>
      </c>
      <c s="34" t="s">
        <v>963</v>
      </c>
      <c s="34" t="s">
        <v>3593</v>
      </c>
      <c s="35" t="s">
        <v>5</v>
      </c>
      <c s="6" t="s">
        <v>3594</v>
      </c>
      <c s="36" t="s">
        <v>1327</v>
      </c>
      <c s="37">
        <v>6</v>
      </c>
      <c s="36">
        <v>0</v>
      </c>
      <c s="36">
        <f>ROUND(G2976*H2976,6)</f>
      </c>
      <c r="L2976" s="38">
        <v>0</v>
      </c>
      <c s="32">
        <f>ROUND(ROUND(L2976,2)*ROUND(G2976,3),2)</f>
      </c>
      <c s="36" t="s">
        <v>55</v>
      </c>
      <c>
        <f>(M2976*21)/100</f>
      </c>
      <c t="s">
        <v>28</v>
      </c>
    </row>
    <row r="2977" spans="1:5" ht="25.5">
      <c r="A2977" s="35" t="s">
        <v>56</v>
      </c>
      <c r="E2977" s="39" t="s">
        <v>3594</v>
      </c>
    </row>
    <row r="2978" spans="1:5" ht="12.75">
      <c r="A2978" s="35" t="s">
        <v>57</v>
      </c>
      <c r="E2978" s="40" t="s">
        <v>5</v>
      </c>
    </row>
    <row r="2979" spans="1:5" ht="12.75">
      <c r="A2979" t="s">
        <v>59</v>
      </c>
      <c r="E2979" s="39" t="s">
        <v>5</v>
      </c>
    </row>
    <row r="2980" spans="1:16" ht="25.5">
      <c r="A2980" t="s">
        <v>50</v>
      </c>
      <c s="34" t="s">
        <v>967</v>
      </c>
      <c s="34" t="s">
        <v>3595</v>
      </c>
      <c s="35" t="s">
        <v>5</v>
      </c>
      <c s="6" t="s">
        <v>3596</v>
      </c>
      <c s="36" t="s">
        <v>267</v>
      </c>
      <c s="37">
        <v>22</v>
      </c>
      <c s="36">
        <v>0</v>
      </c>
      <c s="36">
        <f>ROUND(G2980*H2980,6)</f>
      </c>
      <c r="L2980" s="38">
        <v>0</v>
      </c>
      <c s="32">
        <f>ROUND(ROUND(L2980,2)*ROUND(G2980,3),2)</f>
      </c>
      <c s="36" t="s">
        <v>55</v>
      </c>
      <c>
        <f>(M2980*21)/100</f>
      </c>
      <c t="s">
        <v>28</v>
      </c>
    </row>
    <row r="2981" spans="1:5" ht="25.5">
      <c r="A2981" s="35" t="s">
        <v>56</v>
      </c>
      <c r="E2981" s="39" t="s">
        <v>3596</v>
      </c>
    </row>
    <row r="2982" spans="1:5" ht="12.75">
      <c r="A2982" s="35" t="s">
        <v>57</v>
      </c>
      <c r="E2982" s="40" t="s">
        <v>5</v>
      </c>
    </row>
    <row r="2983" spans="1:5" ht="12.75">
      <c r="A2983" t="s">
        <v>59</v>
      </c>
      <c r="E2983" s="39" t="s">
        <v>5</v>
      </c>
    </row>
    <row r="2984" spans="1:16" ht="25.5">
      <c r="A2984" t="s">
        <v>50</v>
      </c>
      <c s="34" t="s">
        <v>971</v>
      </c>
      <c s="34" t="s">
        <v>3597</v>
      </c>
      <c s="35" t="s">
        <v>5</v>
      </c>
      <c s="6" t="s">
        <v>3598</v>
      </c>
      <c s="36" t="s">
        <v>267</v>
      </c>
      <c s="37">
        <v>22</v>
      </c>
      <c s="36">
        <v>0</v>
      </c>
      <c s="36">
        <f>ROUND(G2984*H2984,6)</f>
      </c>
      <c r="L2984" s="38">
        <v>0</v>
      </c>
      <c s="32">
        <f>ROUND(ROUND(L2984,2)*ROUND(G2984,3),2)</f>
      </c>
      <c s="36" t="s">
        <v>55</v>
      </c>
      <c>
        <f>(M2984*21)/100</f>
      </c>
      <c t="s">
        <v>28</v>
      </c>
    </row>
    <row r="2985" spans="1:5" ht="25.5">
      <c r="A2985" s="35" t="s">
        <v>56</v>
      </c>
      <c r="E2985" s="39" t="s">
        <v>3598</v>
      </c>
    </row>
    <row r="2986" spans="1:5" ht="12.75">
      <c r="A2986" s="35" t="s">
        <v>57</v>
      </c>
      <c r="E2986" s="40" t="s">
        <v>5</v>
      </c>
    </row>
    <row r="2987" spans="1:5" ht="12.75">
      <c r="A2987" t="s">
        <v>59</v>
      </c>
      <c r="E2987" s="39" t="s">
        <v>5</v>
      </c>
    </row>
    <row r="2988" spans="1:16" ht="25.5">
      <c r="A2988" t="s">
        <v>50</v>
      </c>
      <c s="34" t="s">
        <v>975</v>
      </c>
      <c s="34" t="s">
        <v>3599</v>
      </c>
      <c s="35" t="s">
        <v>5</v>
      </c>
      <c s="6" t="s">
        <v>3600</v>
      </c>
      <c s="36" t="s">
        <v>1327</v>
      </c>
      <c s="37">
        <v>2</v>
      </c>
      <c s="36">
        <v>0</v>
      </c>
      <c s="36">
        <f>ROUND(G2988*H2988,6)</f>
      </c>
      <c r="L2988" s="38">
        <v>0</v>
      </c>
      <c s="32">
        <f>ROUND(ROUND(L2988,2)*ROUND(G2988,3),2)</f>
      </c>
      <c s="36" t="s">
        <v>55</v>
      </c>
      <c>
        <f>(M2988*21)/100</f>
      </c>
      <c t="s">
        <v>28</v>
      </c>
    </row>
    <row r="2989" spans="1:5" ht="25.5">
      <c r="A2989" s="35" t="s">
        <v>56</v>
      </c>
      <c r="E2989" s="39" t="s">
        <v>3600</v>
      </c>
    </row>
    <row r="2990" spans="1:5" ht="12.75">
      <c r="A2990" s="35" t="s">
        <v>57</v>
      </c>
      <c r="E2990" s="40" t="s">
        <v>5</v>
      </c>
    </row>
    <row r="2991" spans="1:5" ht="12.75">
      <c r="A2991" t="s">
        <v>59</v>
      </c>
      <c r="E2991" s="39" t="s">
        <v>5</v>
      </c>
    </row>
    <row r="2992" spans="1:16" ht="25.5">
      <c r="A2992" t="s">
        <v>50</v>
      </c>
      <c s="34" t="s">
        <v>979</v>
      </c>
      <c s="34" t="s">
        <v>3601</v>
      </c>
      <c s="35" t="s">
        <v>5</v>
      </c>
      <c s="6" t="s">
        <v>3602</v>
      </c>
      <c s="36" t="s">
        <v>1327</v>
      </c>
      <c s="37">
        <v>2</v>
      </c>
      <c s="36">
        <v>0</v>
      </c>
      <c s="36">
        <f>ROUND(G2992*H2992,6)</f>
      </c>
      <c r="L2992" s="38">
        <v>0</v>
      </c>
      <c s="32">
        <f>ROUND(ROUND(L2992,2)*ROUND(G2992,3),2)</f>
      </c>
      <c s="36" t="s">
        <v>55</v>
      </c>
      <c>
        <f>(M2992*21)/100</f>
      </c>
      <c t="s">
        <v>28</v>
      </c>
    </row>
    <row r="2993" spans="1:5" ht="25.5">
      <c r="A2993" s="35" t="s">
        <v>56</v>
      </c>
      <c r="E2993" s="39" t="s">
        <v>3602</v>
      </c>
    </row>
    <row r="2994" spans="1:5" ht="12.75">
      <c r="A2994" s="35" t="s">
        <v>57</v>
      </c>
      <c r="E2994" s="40" t="s">
        <v>5</v>
      </c>
    </row>
    <row r="2995" spans="1:5" ht="12.75">
      <c r="A2995" t="s">
        <v>59</v>
      </c>
      <c r="E2995" s="39" t="s">
        <v>5</v>
      </c>
    </row>
    <row r="2996" spans="1:16" ht="25.5">
      <c r="A2996" t="s">
        <v>50</v>
      </c>
      <c s="34" t="s">
        <v>981</v>
      </c>
      <c s="34" t="s">
        <v>3603</v>
      </c>
      <c s="35" t="s">
        <v>5</v>
      </c>
      <c s="6" t="s">
        <v>3604</v>
      </c>
      <c s="36" t="s">
        <v>1327</v>
      </c>
      <c s="37">
        <v>2</v>
      </c>
      <c s="36">
        <v>0</v>
      </c>
      <c s="36">
        <f>ROUND(G2996*H2996,6)</f>
      </c>
      <c r="L2996" s="38">
        <v>0</v>
      </c>
      <c s="32">
        <f>ROUND(ROUND(L2996,2)*ROUND(G2996,3),2)</f>
      </c>
      <c s="36" t="s">
        <v>55</v>
      </c>
      <c>
        <f>(M2996*21)/100</f>
      </c>
      <c t="s">
        <v>28</v>
      </c>
    </row>
    <row r="2997" spans="1:5" ht="25.5">
      <c r="A2997" s="35" t="s">
        <v>56</v>
      </c>
      <c r="E2997" s="39" t="s">
        <v>3604</v>
      </c>
    </row>
    <row r="2998" spans="1:5" ht="12.75">
      <c r="A2998" s="35" t="s">
        <v>57</v>
      </c>
      <c r="E2998" s="40" t="s">
        <v>5</v>
      </c>
    </row>
    <row r="2999" spans="1:5" ht="12.75">
      <c r="A2999" t="s">
        <v>59</v>
      </c>
      <c r="E2999" s="39" t="s">
        <v>5</v>
      </c>
    </row>
    <row r="3000" spans="1:16" ht="25.5">
      <c r="A3000" t="s">
        <v>50</v>
      </c>
      <c s="34" t="s">
        <v>983</v>
      </c>
      <c s="34" t="s">
        <v>3605</v>
      </c>
      <c s="35" t="s">
        <v>5</v>
      </c>
      <c s="6" t="s">
        <v>3606</v>
      </c>
      <c s="36" t="s">
        <v>1327</v>
      </c>
      <c s="37">
        <v>2</v>
      </c>
      <c s="36">
        <v>0</v>
      </c>
      <c s="36">
        <f>ROUND(G3000*H3000,6)</f>
      </c>
      <c r="L3000" s="38">
        <v>0</v>
      </c>
      <c s="32">
        <f>ROUND(ROUND(L3000,2)*ROUND(G3000,3),2)</f>
      </c>
      <c s="36" t="s">
        <v>55</v>
      </c>
      <c>
        <f>(M3000*21)/100</f>
      </c>
      <c t="s">
        <v>28</v>
      </c>
    </row>
    <row r="3001" spans="1:5" ht="25.5">
      <c r="A3001" s="35" t="s">
        <v>56</v>
      </c>
      <c r="E3001" s="39" t="s">
        <v>3606</v>
      </c>
    </row>
    <row r="3002" spans="1:5" ht="12.75">
      <c r="A3002" s="35" t="s">
        <v>57</v>
      </c>
      <c r="E3002" s="40" t="s">
        <v>5</v>
      </c>
    </row>
    <row r="3003" spans="1:5" ht="12.75">
      <c r="A3003" t="s">
        <v>59</v>
      </c>
      <c r="E3003" s="39" t="s">
        <v>5</v>
      </c>
    </row>
    <row r="3004" spans="1:16" ht="25.5">
      <c r="A3004" t="s">
        <v>50</v>
      </c>
      <c s="34" t="s">
        <v>986</v>
      </c>
      <c s="34" t="s">
        <v>3607</v>
      </c>
      <c s="35" t="s">
        <v>5</v>
      </c>
      <c s="6" t="s">
        <v>3608</v>
      </c>
      <c s="36" t="s">
        <v>1327</v>
      </c>
      <c s="37">
        <v>1</v>
      </c>
      <c s="36">
        <v>0</v>
      </c>
      <c s="36">
        <f>ROUND(G3004*H3004,6)</f>
      </c>
      <c r="L3004" s="38">
        <v>0</v>
      </c>
      <c s="32">
        <f>ROUND(ROUND(L3004,2)*ROUND(G3004,3),2)</f>
      </c>
      <c s="36" t="s">
        <v>55</v>
      </c>
      <c>
        <f>(M3004*21)/100</f>
      </c>
      <c t="s">
        <v>28</v>
      </c>
    </row>
    <row r="3005" spans="1:5" ht="25.5">
      <c r="A3005" s="35" t="s">
        <v>56</v>
      </c>
      <c r="E3005" s="39" t="s">
        <v>3608</v>
      </c>
    </row>
    <row r="3006" spans="1:5" ht="12.75">
      <c r="A3006" s="35" t="s">
        <v>57</v>
      </c>
      <c r="E3006" s="40" t="s">
        <v>5</v>
      </c>
    </row>
    <row r="3007" spans="1:5" ht="12.75">
      <c r="A3007" t="s">
        <v>59</v>
      </c>
      <c r="E3007" s="39" t="s">
        <v>5</v>
      </c>
    </row>
    <row r="3008" spans="1:16" ht="25.5">
      <c r="A3008" t="s">
        <v>50</v>
      </c>
      <c s="34" t="s">
        <v>990</v>
      </c>
      <c s="34" t="s">
        <v>3609</v>
      </c>
      <c s="35" t="s">
        <v>5</v>
      </c>
      <c s="6" t="s">
        <v>3610</v>
      </c>
      <c s="36" t="s">
        <v>1327</v>
      </c>
      <c s="37">
        <v>1</v>
      </c>
      <c s="36">
        <v>0</v>
      </c>
      <c s="36">
        <f>ROUND(G3008*H3008,6)</f>
      </c>
      <c r="L3008" s="38">
        <v>0</v>
      </c>
      <c s="32">
        <f>ROUND(ROUND(L3008,2)*ROUND(G3008,3),2)</f>
      </c>
      <c s="36" t="s">
        <v>55</v>
      </c>
      <c>
        <f>(M3008*21)/100</f>
      </c>
      <c t="s">
        <v>28</v>
      </c>
    </row>
    <row r="3009" spans="1:5" ht="25.5">
      <c r="A3009" s="35" t="s">
        <v>56</v>
      </c>
      <c r="E3009" s="39" t="s">
        <v>3610</v>
      </c>
    </row>
    <row r="3010" spans="1:5" ht="12.75">
      <c r="A3010" s="35" t="s">
        <v>57</v>
      </c>
      <c r="E3010" s="40" t="s">
        <v>5</v>
      </c>
    </row>
    <row r="3011" spans="1:5" ht="12.75">
      <c r="A3011" t="s">
        <v>59</v>
      </c>
      <c r="E3011" s="39" t="s">
        <v>5</v>
      </c>
    </row>
    <row r="3012" spans="1:16" ht="25.5">
      <c r="A3012" t="s">
        <v>50</v>
      </c>
      <c s="34" t="s">
        <v>994</v>
      </c>
      <c s="34" t="s">
        <v>3611</v>
      </c>
      <c s="35" t="s">
        <v>5</v>
      </c>
      <c s="6" t="s">
        <v>3612</v>
      </c>
      <c s="36" t="s">
        <v>1327</v>
      </c>
      <c s="37">
        <v>2</v>
      </c>
      <c s="36">
        <v>0</v>
      </c>
      <c s="36">
        <f>ROUND(G3012*H3012,6)</f>
      </c>
      <c r="L3012" s="38">
        <v>0</v>
      </c>
      <c s="32">
        <f>ROUND(ROUND(L3012,2)*ROUND(G3012,3),2)</f>
      </c>
      <c s="36" t="s">
        <v>55</v>
      </c>
      <c>
        <f>(M3012*21)/100</f>
      </c>
      <c t="s">
        <v>28</v>
      </c>
    </row>
    <row r="3013" spans="1:5" ht="25.5">
      <c r="A3013" s="35" t="s">
        <v>56</v>
      </c>
      <c r="E3013" s="39" t="s">
        <v>3612</v>
      </c>
    </row>
    <row r="3014" spans="1:5" ht="12.75">
      <c r="A3014" s="35" t="s">
        <v>57</v>
      </c>
      <c r="E3014" s="40" t="s">
        <v>5</v>
      </c>
    </row>
    <row r="3015" spans="1:5" ht="12.75">
      <c r="A3015" t="s">
        <v>59</v>
      </c>
      <c r="E3015" s="39" t="s">
        <v>5</v>
      </c>
    </row>
    <row r="3016" spans="1:16" ht="25.5">
      <c r="A3016" t="s">
        <v>50</v>
      </c>
      <c s="34" t="s">
        <v>998</v>
      </c>
      <c s="34" t="s">
        <v>3613</v>
      </c>
      <c s="35" t="s">
        <v>5</v>
      </c>
      <c s="6" t="s">
        <v>3614</v>
      </c>
      <c s="36" t="s">
        <v>1327</v>
      </c>
      <c s="37">
        <v>2</v>
      </c>
      <c s="36">
        <v>0</v>
      </c>
      <c s="36">
        <f>ROUND(G3016*H3016,6)</f>
      </c>
      <c r="L3016" s="38">
        <v>0</v>
      </c>
      <c s="32">
        <f>ROUND(ROUND(L3016,2)*ROUND(G3016,3),2)</f>
      </c>
      <c s="36" t="s">
        <v>55</v>
      </c>
      <c>
        <f>(M3016*21)/100</f>
      </c>
      <c t="s">
        <v>28</v>
      </c>
    </row>
    <row r="3017" spans="1:5" ht="25.5">
      <c r="A3017" s="35" t="s">
        <v>56</v>
      </c>
      <c r="E3017" s="39" t="s">
        <v>3614</v>
      </c>
    </row>
    <row r="3018" spans="1:5" ht="12.75">
      <c r="A3018" s="35" t="s">
        <v>57</v>
      </c>
      <c r="E3018" s="40" t="s">
        <v>5</v>
      </c>
    </row>
    <row r="3019" spans="1:5" ht="12.75">
      <c r="A3019" t="s">
        <v>59</v>
      </c>
      <c r="E3019" s="39" t="s">
        <v>5</v>
      </c>
    </row>
    <row r="3020" spans="1:16" ht="25.5">
      <c r="A3020" t="s">
        <v>50</v>
      </c>
      <c s="34" t="s">
        <v>1002</v>
      </c>
      <c s="34" t="s">
        <v>3615</v>
      </c>
      <c s="35" t="s">
        <v>5</v>
      </c>
      <c s="6" t="s">
        <v>3616</v>
      </c>
      <c s="36" t="s">
        <v>1327</v>
      </c>
      <c s="37">
        <v>2</v>
      </c>
      <c s="36">
        <v>0</v>
      </c>
      <c s="36">
        <f>ROUND(G3020*H3020,6)</f>
      </c>
      <c r="L3020" s="38">
        <v>0</v>
      </c>
      <c s="32">
        <f>ROUND(ROUND(L3020,2)*ROUND(G3020,3),2)</f>
      </c>
      <c s="36" t="s">
        <v>55</v>
      </c>
      <c>
        <f>(M3020*21)/100</f>
      </c>
      <c t="s">
        <v>28</v>
      </c>
    </row>
    <row r="3021" spans="1:5" ht="25.5">
      <c r="A3021" s="35" t="s">
        <v>56</v>
      </c>
      <c r="E3021" s="39" t="s">
        <v>3616</v>
      </c>
    </row>
    <row r="3022" spans="1:5" ht="12.75">
      <c r="A3022" s="35" t="s">
        <v>57</v>
      </c>
      <c r="E3022" s="40" t="s">
        <v>5</v>
      </c>
    </row>
    <row r="3023" spans="1:5" ht="12.75">
      <c r="A3023" t="s">
        <v>59</v>
      </c>
      <c r="E3023" s="39" t="s">
        <v>5</v>
      </c>
    </row>
    <row r="3024" spans="1:16" ht="25.5">
      <c r="A3024" t="s">
        <v>50</v>
      </c>
      <c s="34" t="s">
        <v>1006</v>
      </c>
      <c s="34" t="s">
        <v>3617</v>
      </c>
      <c s="35" t="s">
        <v>5</v>
      </c>
      <c s="6" t="s">
        <v>3618</v>
      </c>
      <c s="36" t="s">
        <v>1327</v>
      </c>
      <c s="37">
        <v>2</v>
      </c>
      <c s="36">
        <v>0</v>
      </c>
      <c s="36">
        <f>ROUND(G3024*H3024,6)</f>
      </c>
      <c r="L3024" s="38">
        <v>0</v>
      </c>
      <c s="32">
        <f>ROUND(ROUND(L3024,2)*ROUND(G3024,3),2)</f>
      </c>
      <c s="36" t="s">
        <v>55</v>
      </c>
      <c>
        <f>(M3024*21)/100</f>
      </c>
      <c t="s">
        <v>28</v>
      </c>
    </row>
    <row r="3025" spans="1:5" ht="25.5">
      <c r="A3025" s="35" t="s">
        <v>56</v>
      </c>
      <c r="E3025" s="39" t="s">
        <v>3618</v>
      </c>
    </row>
    <row r="3026" spans="1:5" ht="12.75">
      <c r="A3026" s="35" t="s">
        <v>57</v>
      </c>
      <c r="E3026" s="40" t="s">
        <v>5</v>
      </c>
    </row>
    <row r="3027" spans="1:5" ht="12.75">
      <c r="A3027" t="s">
        <v>59</v>
      </c>
      <c r="E3027" s="39" t="s">
        <v>5</v>
      </c>
    </row>
    <row r="3028" spans="1:16" ht="25.5">
      <c r="A3028" t="s">
        <v>50</v>
      </c>
      <c s="34" t="s">
        <v>1009</v>
      </c>
      <c s="34" t="s">
        <v>3619</v>
      </c>
      <c s="35" t="s">
        <v>5</v>
      </c>
      <c s="6" t="s">
        <v>3620</v>
      </c>
      <c s="36" t="s">
        <v>1327</v>
      </c>
      <c s="37">
        <v>5</v>
      </c>
      <c s="36">
        <v>0</v>
      </c>
      <c s="36">
        <f>ROUND(G3028*H3028,6)</f>
      </c>
      <c r="L3028" s="38">
        <v>0</v>
      </c>
      <c s="32">
        <f>ROUND(ROUND(L3028,2)*ROUND(G3028,3),2)</f>
      </c>
      <c s="36" t="s">
        <v>55</v>
      </c>
      <c>
        <f>(M3028*21)/100</f>
      </c>
      <c t="s">
        <v>28</v>
      </c>
    </row>
    <row r="3029" spans="1:5" ht="25.5">
      <c r="A3029" s="35" t="s">
        <v>56</v>
      </c>
      <c r="E3029" s="39" t="s">
        <v>3620</v>
      </c>
    </row>
    <row r="3030" spans="1:5" ht="12.75">
      <c r="A3030" s="35" t="s">
        <v>57</v>
      </c>
      <c r="E3030" s="40" t="s">
        <v>5</v>
      </c>
    </row>
    <row r="3031" spans="1:5" ht="12.75">
      <c r="A3031" t="s">
        <v>59</v>
      </c>
      <c r="E3031" s="39" t="s">
        <v>5</v>
      </c>
    </row>
    <row r="3032" spans="1:16" ht="25.5">
      <c r="A3032" t="s">
        <v>50</v>
      </c>
      <c s="34" t="s">
        <v>1011</v>
      </c>
      <c s="34" t="s">
        <v>3621</v>
      </c>
      <c s="35" t="s">
        <v>5</v>
      </c>
      <c s="6" t="s">
        <v>3622</v>
      </c>
      <c s="36" t="s">
        <v>1327</v>
      </c>
      <c s="37">
        <v>5</v>
      </c>
      <c s="36">
        <v>0</v>
      </c>
      <c s="36">
        <f>ROUND(G3032*H3032,6)</f>
      </c>
      <c r="L3032" s="38">
        <v>0</v>
      </c>
      <c s="32">
        <f>ROUND(ROUND(L3032,2)*ROUND(G3032,3),2)</f>
      </c>
      <c s="36" t="s">
        <v>55</v>
      </c>
      <c>
        <f>(M3032*21)/100</f>
      </c>
      <c t="s">
        <v>28</v>
      </c>
    </row>
    <row r="3033" spans="1:5" ht="25.5">
      <c r="A3033" s="35" t="s">
        <v>56</v>
      </c>
      <c r="E3033" s="39" t="s">
        <v>3622</v>
      </c>
    </row>
    <row r="3034" spans="1:5" ht="12.75">
      <c r="A3034" s="35" t="s">
        <v>57</v>
      </c>
      <c r="E3034" s="40" t="s">
        <v>5</v>
      </c>
    </row>
    <row r="3035" spans="1:5" ht="12.75">
      <c r="A3035" t="s">
        <v>59</v>
      </c>
      <c r="E3035" s="39" t="s">
        <v>5</v>
      </c>
    </row>
    <row r="3036" spans="1:16" ht="25.5">
      <c r="A3036" t="s">
        <v>50</v>
      </c>
      <c s="34" t="s">
        <v>1015</v>
      </c>
      <c s="34" t="s">
        <v>3623</v>
      </c>
      <c s="35" t="s">
        <v>5</v>
      </c>
      <c s="6" t="s">
        <v>3624</v>
      </c>
      <c s="36" t="s">
        <v>1327</v>
      </c>
      <c s="37">
        <v>3</v>
      </c>
      <c s="36">
        <v>0</v>
      </c>
      <c s="36">
        <f>ROUND(G3036*H3036,6)</f>
      </c>
      <c r="L3036" s="38">
        <v>0</v>
      </c>
      <c s="32">
        <f>ROUND(ROUND(L3036,2)*ROUND(G3036,3),2)</f>
      </c>
      <c s="36" t="s">
        <v>55</v>
      </c>
      <c>
        <f>(M3036*21)/100</f>
      </c>
      <c t="s">
        <v>28</v>
      </c>
    </row>
    <row r="3037" spans="1:5" ht="25.5">
      <c r="A3037" s="35" t="s">
        <v>56</v>
      </c>
      <c r="E3037" s="39" t="s">
        <v>3624</v>
      </c>
    </row>
    <row r="3038" spans="1:5" ht="12.75">
      <c r="A3038" s="35" t="s">
        <v>57</v>
      </c>
      <c r="E3038" s="40" t="s">
        <v>5</v>
      </c>
    </row>
    <row r="3039" spans="1:5" ht="12.75">
      <c r="A3039" t="s">
        <v>59</v>
      </c>
      <c r="E3039" s="39" t="s">
        <v>5</v>
      </c>
    </row>
    <row r="3040" spans="1:16" ht="25.5">
      <c r="A3040" t="s">
        <v>50</v>
      </c>
      <c s="34" t="s">
        <v>1017</v>
      </c>
      <c s="34" t="s">
        <v>3625</v>
      </c>
      <c s="35" t="s">
        <v>5</v>
      </c>
      <c s="6" t="s">
        <v>3626</v>
      </c>
      <c s="36" t="s">
        <v>1327</v>
      </c>
      <c s="37">
        <v>3</v>
      </c>
      <c s="36">
        <v>0</v>
      </c>
      <c s="36">
        <f>ROUND(G3040*H3040,6)</f>
      </c>
      <c r="L3040" s="38">
        <v>0</v>
      </c>
      <c s="32">
        <f>ROUND(ROUND(L3040,2)*ROUND(G3040,3),2)</f>
      </c>
      <c s="36" t="s">
        <v>55</v>
      </c>
      <c>
        <f>(M3040*21)/100</f>
      </c>
      <c t="s">
        <v>28</v>
      </c>
    </row>
    <row r="3041" spans="1:5" ht="25.5">
      <c r="A3041" s="35" t="s">
        <v>56</v>
      </c>
      <c r="E3041" s="39" t="s">
        <v>3626</v>
      </c>
    </row>
    <row r="3042" spans="1:5" ht="12.75">
      <c r="A3042" s="35" t="s">
        <v>57</v>
      </c>
      <c r="E3042" s="40" t="s">
        <v>5</v>
      </c>
    </row>
    <row r="3043" spans="1:5" ht="12.75">
      <c r="A3043" t="s">
        <v>59</v>
      </c>
      <c r="E3043" s="39" t="s">
        <v>5</v>
      </c>
    </row>
    <row r="3044" spans="1:16" ht="12.75">
      <c r="A3044" t="s">
        <v>50</v>
      </c>
      <c s="34" t="s">
        <v>1020</v>
      </c>
      <c s="34" t="s">
        <v>3627</v>
      </c>
      <c s="35" t="s">
        <v>5</v>
      </c>
      <c s="6" t="s">
        <v>3628</v>
      </c>
      <c s="36" t="s">
        <v>1327</v>
      </c>
      <c s="37">
        <v>1</v>
      </c>
      <c s="36">
        <v>0</v>
      </c>
      <c s="36">
        <f>ROUND(G3044*H3044,6)</f>
      </c>
      <c r="L3044" s="38">
        <v>0</v>
      </c>
      <c s="32">
        <f>ROUND(ROUND(L3044,2)*ROUND(G3044,3),2)</f>
      </c>
      <c s="36" t="s">
        <v>55</v>
      </c>
      <c>
        <f>(M3044*21)/100</f>
      </c>
      <c t="s">
        <v>28</v>
      </c>
    </row>
    <row r="3045" spans="1:5" ht="12.75">
      <c r="A3045" s="35" t="s">
        <v>56</v>
      </c>
      <c r="E3045" s="39" t="s">
        <v>3628</v>
      </c>
    </row>
    <row r="3046" spans="1:5" ht="12.75">
      <c r="A3046" s="35" t="s">
        <v>57</v>
      </c>
      <c r="E3046" s="40" t="s">
        <v>5</v>
      </c>
    </row>
    <row r="3047" spans="1:5" ht="12.75">
      <c r="A3047" t="s">
        <v>59</v>
      </c>
      <c r="E3047" s="39" t="s">
        <v>5</v>
      </c>
    </row>
    <row r="3048" spans="1:16" ht="25.5">
      <c r="A3048" t="s">
        <v>50</v>
      </c>
      <c s="34" t="s">
        <v>1024</v>
      </c>
      <c s="34" t="s">
        <v>3629</v>
      </c>
      <c s="35" t="s">
        <v>5</v>
      </c>
      <c s="6" t="s">
        <v>3630</v>
      </c>
      <c s="36" t="s">
        <v>1327</v>
      </c>
      <c s="37">
        <v>1</v>
      </c>
      <c s="36">
        <v>0</v>
      </c>
      <c s="36">
        <f>ROUND(G3048*H3048,6)</f>
      </c>
      <c r="L3048" s="38">
        <v>0</v>
      </c>
      <c s="32">
        <f>ROUND(ROUND(L3048,2)*ROUND(G3048,3),2)</f>
      </c>
      <c s="36" t="s">
        <v>55</v>
      </c>
      <c>
        <f>(M3048*21)/100</f>
      </c>
      <c t="s">
        <v>28</v>
      </c>
    </row>
    <row r="3049" spans="1:5" ht="25.5">
      <c r="A3049" s="35" t="s">
        <v>56</v>
      </c>
      <c r="E3049" s="39" t="s">
        <v>3630</v>
      </c>
    </row>
    <row r="3050" spans="1:5" ht="12.75">
      <c r="A3050" s="35" t="s">
        <v>57</v>
      </c>
      <c r="E3050" s="40" t="s">
        <v>5</v>
      </c>
    </row>
    <row r="3051" spans="1:5" ht="12.75">
      <c r="A3051" t="s">
        <v>59</v>
      </c>
      <c r="E3051" s="39" t="s">
        <v>5</v>
      </c>
    </row>
    <row r="3052" spans="1:16" ht="25.5">
      <c r="A3052" t="s">
        <v>50</v>
      </c>
      <c s="34" t="s">
        <v>1027</v>
      </c>
      <c s="34" t="s">
        <v>3631</v>
      </c>
      <c s="35" t="s">
        <v>5</v>
      </c>
      <c s="6" t="s">
        <v>3632</v>
      </c>
      <c s="36" t="s">
        <v>1327</v>
      </c>
      <c s="37">
        <v>2</v>
      </c>
      <c s="36">
        <v>0</v>
      </c>
      <c s="36">
        <f>ROUND(G3052*H3052,6)</f>
      </c>
      <c r="L3052" s="38">
        <v>0</v>
      </c>
      <c s="32">
        <f>ROUND(ROUND(L3052,2)*ROUND(G3052,3),2)</f>
      </c>
      <c s="36" t="s">
        <v>55</v>
      </c>
      <c>
        <f>(M3052*21)/100</f>
      </c>
      <c t="s">
        <v>28</v>
      </c>
    </row>
    <row r="3053" spans="1:5" ht="25.5">
      <c r="A3053" s="35" t="s">
        <v>56</v>
      </c>
      <c r="E3053" s="39" t="s">
        <v>3632</v>
      </c>
    </row>
    <row r="3054" spans="1:5" ht="12.75">
      <c r="A3054" s="35" t="s">
        <v>57</v>
      </c>
      <c r="E3054" s="40" t="s">
        <v>5</v>
      </c>
    </row>
    <row r="3055" spans="1:5" ht="12.75">
      <c r="A3055" t="s">
        <v>59</v>
      </c>
      <c r="E3055" s="39" t="s">
        <v>5</v>
      </c>
    </row>
    <row r="3056" spans="1:16" ht="25.5">
      <c r="A3056" t="s">
        <v>50</v>
      </c>
      <c s="34" t="s">
        <v>1029</v>
      </c>
      <c s="34" t="s">
        <v>3631</v>
      </c>
      <c s="35" t="s">
        <v>62</v>
      </c>
      <c s="6" t="s">
        <v>3633</v>
      </c>
      <c s="36" t="s">
        <v>1327</v>
      </c>
      <c s="37">
        <v>2</v>
      </c>
      <c s="36">
        <v>0</v>
      </c>
      <c s="36">
        <f>ROUND(G3056*H3056,6)</f>
      </c>
      <c r="L3056" s="38">
        <v>0</v>
      </c>
      <c s="32">
        <f>ROUND(ROUND(L3056,2)*ROUND(G3056,3),2)</f>
      </c>
      <c s="36" t="s">
        <v>55</v>
      </c>
      <c>
        <f>(M3056*21)/100</f>
      </c>
      <c t="s">
        <v>28</v>
      </c>
    </row>
    <row r="3057" spans="1:5" ht="25.5">
      <c r="A3057" s="35" t="s">
        <v>56</v>
      </c>
      <c r="E3057" s="39" t="s">
        <v>3633</v>
      </c>
    </row>
    <row r="3058" spans="1:5" ht="12.75">
      <c r="A3058" s="35" t="s">
        <v>57</v>
      </c>
      <c r="E3058" s="40" t="s">
        <v>5</v>
      </c>
    </row>
    <row r="3059" spans="1:5" ht="12.75">
      <c r="A3059" t="s">
        <v>59</v>
      </c>
      <c r="E3059" s="39" t="s">
        <v>5</v>
      </c>
    </row>
    <row r="3060" spans="1:16" ht="25.5">
      <c r="A3060" t="s">
        <v>50</v>
      </c>
      <c s="34" t="s">
        <v>3634</v>
      </c>
      <c s="34" t="s">
        <v>3635</v>
      </c>
      <c s="35" t="s">
        <v>5</v>
      </c>
      <c s="6" t="s">
        <v>3636</v>
      </c>
      <c s="36" t="s">
        <v>1327</v>
      </c>
      <c s="37">
        <v>2</v>
      </c>
      <c s="36">
        <v>0</v>
      </c>
      <c s="36">
        <f>ROUND(G3060*H3060,6)</f>
      </c>
      <c r="L3060" s="38">
        <v>0</v>
      </c>
      <c s="32">
        <f>ROUND(ROUND(L3060,2)*ROUND(G3060,3),2)</f>
      </c>
      <c s="36" t="s">
        <v>55</v>
      </c>
      <c>
        <f>(M3060*21)/100</f>
      </c>
      <c t="s">
        <v>28</v>
      </c>
    </row>
    <row r="3061" spans="1:5" ht="25.5">
      <c r="A3061" s="35" t="s">
        <v>56</v>
      </c>
      <c r="E3061" s="39" t="s">
        <v>3636</v>
      </c>
    </row>
    <row r="3062" spans="1:5" ht="12.75">
      <c r="A3062" s="35" t="s">
        <v>57</v>
      </c>
      <c r="E3062" s="40" t="s">
        <v>5</v>
      </c>
    </row>
    <row r="3063" spans="1:5" ht="12.75">
      <c r="A3063" t="s">
        <v>59</v>
      </c>
      <c r="E3063" s="39" t="s">
        <v>5</v>
      </c>
    </row>
    <row r="3064" spans="1:16" ht="25.5">
      <c r="A3064" t="s">
        <v>50</v>
      </c>
      <c s="34" t="s">
        <v>3637</v>
      </c>
      <c s="34" t="s">
        <v>3638</v>
      </c>
      <c s="35" t="s">
        <v>5</v>
      </c>
      <c s="6" t="s">
        <v>3639</v>
      </c>
      <c s="36" t="s">
        <v>1327</v>
      </c>
      <c s="37">
        <v>2</v>
      </c>
      <c s="36">
        <v>0</v>
      </c>
      <c s="36">
        <f>ROUND(G3064*H3064,6)</f>
      </c>
      <c r="L3064" s="38">
        <v>0</v>
      </c>
      <c s="32">
        <f>ROUND(ROUND(L3064,2)*ROUND(G3064,3),2)</f>
      </c>
      <c s="36" t="s">
        <v>55</v>
      </c>
      <c>
        <f>(M3064*21)/100</f>
      </c>
      <c t="s">
        <v>28</v>
      </c>
    </row>
    <row r="3065" spans="1:5" ht="25.5">
      <c r="A3065" s="35" t="s">
        <v>56</v>
      </c>
      <c r="E3065" s="39" t="s">
        <v>3639</v>
      </c>
    </row>
    <row r="3066" spans="1:5" ht="12.75">
      <c r="A3066" s="35" t="s">
        <v>57</v>
      </c>
      <c r="E3066" s="40" t="s">
        <v>5</v>
      </c>
    </row>
    <row r="3067" spans="1:5" ht="12.75">
      <c r="A3067" t="s">
        <v>59</v>
      </c>
      <c r="E3067" s="39" t="s">
        <v>5</v>
      </c>
    </row>
    <row r="3068" spans="1:16" ht="12.75">
      <c r="A3068" t="s">
        <v>50</v>
      </c>
      <c s="34" t="s">
        <v>3640</v>
      </c>
      <c s="34" t="s">
        <v>3641</v>
      </c>
      <c s="35" t="s">
        <v>5</v>
      </c>
      <c s="6" t="s">
        <v>3642</v>
      </c>
      <c s="36" t="s">
        <v>1327</v>
      </c>
      <c s="37">
        <v>1</v>
      </c>
      <c s="36">
        <v>0</v>
      </c>
      <c s="36">
        <f>ROUND(G3068*H3068,6)</f>
      </c>
      <c r="L3068" s="38">
        <v>0</v>
      </c>
      <c s="32">
        <f>ROUND(ROUND(L3068,2)*ROUND(G3068,3),2)</f>
      </c>
      <c s="36" t="s">
        <v>55</v>
      </c>
      <c>
        <f>(M3068*21)/100</f>
      </c>
      <c t="s">
        <v>28</v>
      </c>
    </row>
    <row r="3069" spans="1:5" ht="12.75">
      <c r="A3069" s="35" t="s">
        <v>56</v>
      </c>
      <c r="E3069" s="39" t="s">
        <v>3642</v>
      </c>
    </row>
    <row r="3070" spans="1:5" ht="12.75">
      <c r="A3070" s="35" t="s">
        <v>57</v>
      </c>
      <c r="E3070" s="40" t="s">
        <v>5</v>
      </c>
    </row>
    <row r="3071" spans="1:5" ht="12.75">
      <c r="A3071" t="s">
        <v>59</v>
      </c>
      <c r="E3071" s="39" t="s">
        <v>5</v>
      </c>
    </row>
    <row r="3072" spans="1:16" ht="12.75">
      <c r="A3072" t="s">
        <v>50</v>
      </c>
      <c s="34" t="s">
        <v>3643</v>
      </c>
      <c s="34" t="s">
        <v>3644</v>
      </c>
      <c s="35" t="s">
        <v>5</v>
      </c>
      <c s="6" t="s">
        <v>3645</v>
      </c>
      <c s="36" t="s">
        <v>1327</v>
      </c>
      <c s="37">
        <v>1</v>
      </c>
      <c s="36">
        <v>0</v>
      </c>
      <c s="36">
        <f>ROUND(G3072*H3072,6)</f>
      </c>
      <c r="L3072" s="38">
        <v>0</v>
      </c>
      <c s="32">
        <f>ROUND(ROUND(L3072,2)*ROUND(G3072,3),2)</f>
      </c>
      <c s="36" t="s">
        <v>55</v>
      </c>
      <c>
        <f>(M3072*21)/100</f>
      </c>
      <c t="s">
        <v>28</v>
      </c>
    </row>
    <row r="3073" spans="1:5" ht="12.75">
      <c r="A3073" s="35" t="s">
        <v>56</v>
      </c>
      <c r="E3073" s="39" t="s">
        <v>3645</v>
      </c>
    </row>
    <row r="3074" spans="1:5" ht="38.25">
      <c r="A3074" s="35" t="s">
        <v>57</v>
      </c>
      <c r="E3074" s="42" t="s">
        <v>3646</v>
      </c>
    </row>
    <row r="3075" spans="1:5" ht="12.75">
      <c r="A3075" t="s">
        <v>59</v>
      </c>
      <c r="E3075" s="39" t="s">
        <v>5</v>
      </c>
    </row>
    <row r="3076" spans="1:16" ht="12.75">
      <c r="A3076" t="s">
        <v>50</v>
      </c>
      <c s="34" t="s">
        <v>3647</v>
      </c>
      <c s="34" t="s">
        <v>3648</v>
      </c>
      <c s="35" t="s">
        <v>5</v>
      </c>
      <c s="6" t="s">
        <v>3649</v>
      </c>
      <c s="36" t="s">
        <v>1327</v>
      </c>
      <c s="37">
        <v>1</v>
      </c>
      <c s="36">
        <v>0</v>
      </c>
      <c s="36">
        <f>ROUND(G3076*H3076,6)</f>
      </c>
      <c r="L3076" s="38">
        <v>0</v>
      </c>
      <c s="32">
        <f>ROUND(ROUND(L3076,2)*ROUND(G3076,3),2)</f>
      </c>
      <c s="36" t="s">
        <v>55</v>
      </c>
      <c>
        <f>(M3076*21)/100</f>
      </c>
      <c t="s">
        <v>28</v>
      </c>
    </row>
    <row r="3077" spans="1:5" ht="12.75">
      <c r="A3077" s="35" t="s">
        <v>56</v>
      </c>
      <c r="E3077" s="39" t="s">
        <v>3649</v>
      </c>
    </row>
    <row r="3078" spans="1:5" ht="12.75">
      <c r="A3078" s="35" t="s">
        <v>57</v>
      </c>
      <c r="E3078" s="40" t="s">
        <v>5</v>
      </c>
    </row>
    <row r="3079" spans="1:5" ht="12.75">
      <c r="A3079" t="s">
        <v>59</v>
      </c>
      <c r="E3079" s="39" t="s">
        <v>5</v>
      </c>
    </row>
    <row r="3080" spans="1:16" ht="12.75">
      <c r="A3080" t="s">
        <v>50</v>
      </c>
      <c s="34" t="s">
        <v>3650</v>
      </c>
      <c s="34" t="s">
        <v>3651</v>
      </c>
      <c s="35" t="s">
        <v>5</v>
      </c>
      <c s="6" t="s">
        <v>53</v>
      </c>
      <c s="36" t="s">
        <v>1327</v>
      </c>
      <c s="37">
        <v>1</v>
      </c>
      <c s="36">
        <v>0</v>
      </c>
      <c s="36">
        <f>ROUND(G3080*H3080,6)</f>
      </c>
      <c r="L3080" s="38">
        <v>0</v>
      </c>
      <c s="32">
        <f>ROUND(ROUND(L3080,2)*ROUND(G3080,3),2)</f>
      </c>
      <c s="36" t="s">
        <v>55</v>
      </c>
      <c>
        <f>(M3080*21)/100</f>
      </c>
      <c t="s">
        <v>28</v>
      </c>
    </row>
    <row r="3081" spans="1:5" ht="12.75">
      <c r="A3081" s="35" t="s">
        <v>56</v>
      </c>
      <c r="E3081" s="39" t="s">
        <v>53</v>
      </c>
    </row>
    <row r="3082" spans="1:5" ht="12.75">
      <c r="A3082" s="35" t="s">
        <v>57</v>
      </c>
      <c r="E3082" s="40" t="s">
        <v>5</v>
      </c>
    </row>
    <row r="3083" spans="1:5" ht="12.75">
      <c r="A3083" t="s">
        <v>59</v>
      </c>
      <c r="E3083" s="39" t="s">
        <v>5</v>
      </c>
    </row>
    <row r="3084" spans="1:13" ht="12.75">
      <c r="A3084" t="s">
        <v>47</v>
      </c>
      <c r="C3084" s="31" t="s">
        <v>3652</v>
      </c>
      <c r="E3084" s="33" t="s">
        <v>3653</v>
      </c>
      <c r="J3084" s="32">
        <f>0</f>
      </c>
      <c s="32">
        <f>0</f>
      </c>
      <c s="32">
        <f>0+L3085+L3089+L3093+L3097+L3101+L3105+L3109</f>
      </c>
      <c s="32">
        <f>0+M3085+M3089+M3093+M3097+M3101+M3105+M3109</f>
      </c>
    </row>
    <row r="3085" spans="1:16" ht="12.75">
      <c r="A3085" t="s">
        <v>50</v>
      </c>
      <c s="34" t="s">
        <v>3654</v>
      </c>
      <c s="34" t="s">
        <v>3655</v>
      </c>
      <c s="35" t="s">
        <v>5</v>
      </c>
      <c s="6" t="s">
        <v>3656</v>
      </c>
      <c s="36" t="s">
        <v>1327</v>
      </c>
      <c s="37">
        <v>2</v>
      </c>
      <c s="36">
        <v>0</v>
      </c>
      <c s="36">
        <f>ROUND(G3085*H3085,6)</f>
      </c>
      <c r="L3085" s="38">
        <v>0</v>
      </c>
      <c s="32">
        <f>ROUND(ROUND(L3085,2)*ROUND(G3085,3),2)</f>
      </c>
      <c s="36" t="s">
        <v>55</v>
      </c>
      <c>
        <f>(M3085*21)/100</f>
      </c>
      <c t="s">
        <v>28</v>
      </c>
    </row>
    <row r="3086" spans="1:5" ht="12.75">
      <c r="A3086" s="35" t="s">
        <v>56</v>
      </c>
      <c r="E3086" s="39" t="s">
        <v>3656</v>
      </c>
    </row>
    <row r="3087" spans="1:5" ht="25.5">
      <c r="A3087" s="35" t="s">
        <v>57</v>
      </c>
      <c r="E3087" s="42" t="s">
        <v>3657</v>
      </c>
    </row>
    <row r="3088" spans="1:5" ht="12.75">
      <c r="A3088" t="s">
        <v>59</v>
      </c>
      <c r="E3088" s="39" t="s">
        <v>5</v>
      </c>
    </row>
    <row r="3089" spans="1:16" ht="12.75">
      <c r="A3089" t="s">
        <v>50</v>
      </c>
      <c s="34" t="s">
        <v>3658</v>
      </c>
      <c s="34" t="s">
        <v>3659</v>
      </c>
      <c s="35" t="s">
        <v>5</v>
      </c>
      <c s="6" t="s">
        <v>3660</v>
      </c>
      <c s="36" t="s">
        <v>1327</v>
      </c>
      <c s="37">
        <v>2</v>
      </c>
      <c s="36">
        <v>0</v>
      </c>
      <c s="36">
        <f>ROUND(G3089*H3089,6)</f>
      </c>
      <c r="L3089" s="38">
        <v>0</v>
      </c>
      <c s="32">
        <f>ROUND(ROUND(L3089,2)*ROUND(G3089,3),2)</f>
      </c>
      <c s="36" t="s">
        <v>55</v>
      </c>
      <c>
        <f>(M3089*21)/100</f>
      </c>
      <c t="s">
        <v>28</v>
      </c>
    </row>
    <row r="3090" spans="1:5" ht="12.75">
      <c r="A3090" s="35" t="s">
        <v>56</v>
      </c>
      <c r="E3090" s="39" t="s">
        <v>3660</v>
      </c>
    </row>
    <row r="3091" spans="1:5" ht="25.5">
      <c r="A3091" s="35" t="s">
        <v>57</v>
      </c>
      <c r="E3091" s="42" t="s">
        <v>3657</v>
      </c>
    </row>
    <row r="3092" spans="1:5" ht="12.75">
      <c r="A3092" t="s">
        <v>59</v>
      </c>
      <c r="E3092" s="39" t="s">
        <v>5</v>
      </c>
    </row>
    <row r="3093" spans="1:16" ht="12.75">
      <c r="A3093" t="s">
        <v>50</v>
      </c>
      <c s="34" t="s">
        <v>3661</v>
      </c>
      <c s="34" t="s">
        <v>3662</v>
      </c>
      <c s="35" t="s">
        <v>5</v>
      </c>
      <c s="6" t="s">
        <v>3663</v>
      </c>
      <c s="36" t="s">
        <v>1327</v>
      </c>
      <c s="37">
        <v>2</v>
      </c>
      <c s="36">
        <v>0</v>
      </c>
      <c s="36">
        <f>ROUND(G3093*H3093,6)</f>
      </c>
      <c r="L3093" s="38">
        <v>0</v>
      </c>
      <c s="32">
        <f>ROUND(ROUND(L3093,2)*ROUND(G3093,3),2)</f>
      </c>
      <c s="36" t="s">
        <v>55</v>
      </c>
      <c>
        <f>(M3093*21)/100</f>
      </c>
      <c t="s">
        <v>28</v>
      </c>
    </row>
    <row r="3094" spans="1:5" ht="12.75">
      <c r="A3094" s="35" t="s">
        <v>56</v>
      </c>
      <c r="E3094" s="39" t="s">
        <v>3663</v>
      </c>
    </row>
    <row r="3095" spans="1:5" ht="25.5">
      <c r="A3095" s="35" t="s">
        <v>57</v>
      </c>
      <c r="E3095" s="42" t="s">
        <v>3657</v>
      </c>
    </row>
    <row r="3096" spans="1:5" ht="12.75">
      <c r="A3096" t="s">
        <v>59</v>
      </c>
      <c r="E3096" s="39" t="s">
        <v>5</v>
      </c>
    </row>
    <row r="3097" spans="1:16" ht="25.5">
      <c r="A3097" t="s">
        <v>50</v>
      </c>
      <c s="34" t="s">
        <v>3664</v>
      </c>
      <c s="34" t="s">
        <v>3665</v>
      </c>
      <c s="35" t="s">
        <v>5</v>
      </c>
      <c s="6" t="s">
        <v>3666</v>
      </c>
      <c s="36" t="s">
        <v>1327</v>
      </c>
      <c s="37">
        <v>10</v>
      </c>
      <c s="36">
        <v>0</v>
      </c>
      <c s="36">
        <f>ROUND(G3097*H3097,6)</f>
      </c>
      <c r="L3097" s="38">
        <v>0</v>
      </c>
      <c s="32">
        <f>ROUND(ROUND(L3097,2)*ROUND(G3097,3),2)</f>
      </c>
      <c s="36" t="s">
        <v>55</v>
      </c>
      <c>
        <f>(M3097*21)/100</f>
      </c>
      <c t="s">
        <v>28</v>
      </c>
    </row>
    <row r="3098" spans="1:5" ht="25.5">
      <c r="A3098" s="35" t="s">
        <v>56</v>
      </c>
      <c r="E3098" s="39" t="s">
        <v>3666</v>
      </c>
    </row>
    <row r="3099" spans="1:5" ht="25.5">
      <c r="A3099" s="35" t="s">
        <v>57</v>
      </c>
      <c r="E3099" s="42" t="s">
        <v>3667</v>
      </c>
    </row>
    <row r="3100" spans="1:5" ht="12.75">
      <c r="A3100" t="s">
        <v>59</v>
      </c>
      <c r="E3100" s="39" t="s">
        <v>5</v>
      </c>
    </row>
    <row r="3101" spans="1:16" ht="25.5">
      <c r="A3101" t="s">
        <v>50</v>
      </c>
      <c s="34" t="s">
        <v>3668</v>
      </c>
      <c s="34" t="s">
        <v>3669</v>
      </c>
      <c s="35" t="s">
        <v>5</v>
      </c>
      <c s="6" t="s">
        <v>3670</v>
      </c>
      <c s="36" t="s">
        <v>1327</v>
      </c>
      <c s="37">
        <v>5</v>
      </c>
      <c s="36">
        <v>0</v>
      </c>
      <c s="36">
        <f>ROUND(G3101*H3101,6)</f>
      </c>
      <c r="L3101" s="38">
        <v>0</v>
      </c>
      <c s="32">
        <f>ROUND(ROUND(L3101,2)*ROUND(G3101,3),2)</f>
      </c>
      <c s="36" t="s">
        <v>55</v>
      </c>
      <c>
        <f>(M3101*21)/100</f>
      </c>
      <c t="s">
        <v>28</v>
      </c>
    </row>
    <row r="3102" spans="1:5" ht="25.5">
      <c r="A3102" s="35" t="s">
        <v>56</v>
      </c>
      <c r="E3102" s="39" t="s">
        <v>3670</v>
      </c>
    </row>
    <row r="3103" spans="1:5" ht="25.5">
      <c r="A3103" s="35" t="s">
        <v>57</v>
      </c>
      <c r="E3103" s="42" t="s">
        <v>3671</v>
      </c>
    </row>
    <row r="3104" spans="1:5" ht="12.75">
      <c r="A3104" t="s">
        <v>59</v>
      </c>
      <c r="E3104" s="39" t="s">
        <v>5</v>
      </c>
    </row>
    <row r="3105" spans="1:16" ht="25.5">
      <c r="A3105" t="s">
        <v>50</v>
      </c>
      <c s="34" t="s">
        <v>3672</v>
      </c>
      <c s="34" t="s">
        <v>3673</v>
      </c>
      <c s="35" t="s">
        <v>5</v>
      </c>
      <c s="6" t="s">
        <v>3674</v>
      </c>
      <c s="36" t="s">
        <v>1327</v>
      </c>
      <c s="37">
        <v>3</v>
      </c>
      <c s="36">
        <v>0</v>
      </c>
      <c s="36">
        <f>ROUND(G3105*H3105,6)</f>
      </c>
      <c r="L3105" s="38">
        <v>0</v>
      </c>
      <c s="32">
        <f>ROUND(ROUND(L3105,2)*ROUND(G3105,3),2)</f>
      </c>
      <c s="36" t="s">
        <v>55</v>
      </c>
      <c>
        <f>(M3105*21)/100</f>
      </c>
      <c t="s">
        <v>28</v>
      </c>
    </row>
    <row r="3106" spans="1:5" ht="25.5">
      <c r="A3106" s="35" t="s">
        <v>56</v>
      </c>
      <c r="E3106" s="39" t="s">
        <v>3674</v>
      </c>
    </row>
    <row r="3107" spans="1:5" ht="25.5">
      <c r="A3107" s="35" t="s">
        <v>57</v>
      </c>
      <c r="E3107" s="42" t="s">
        <v>3675</v>
      </c>
    </row>
    <row r="3108" spans="1:5" ht="12.75">
      <c r="A3108" t="s">
        <v>59</v>
      </c>
      <c r="E3108" s="39" t="s">
        <v>5</v>
      </c>
    </row>
    <row r="3109" spans="1:16" ht="25.5">
      <c r="A3109" t="s">
        <v>50</v>
      </c>
      <c s="34" t="s">
        <v>3676</v>
      </c>
      <c s="34" t="s">
        <v>3677</v>
      </c>
      <c s="35" t="s">
        <v>5</v>
      </c>
      <c s="6" t="s">
        <v>3678</v>
      </c>
      <c s="36" t="s">
        <v>1327</v>
      </c>
      <c s="37">
        <v>6</v>
      </c>
      <c s="36">
        <v>0</v>
      </c>
      <c s="36">
        <f>ROUND(G3109*H3109,6)</f>
      </c>
      <c r="L3109" s="38">
        <v>0</v>
      </c>
      <c s="32">
        <f>ROUND(ROUND(L3109,2)*ROUND(G3109,3),2)</f>
      </c>
      <c s="36" t="s">
        <v>55</v>
      </c>
      <c>
        <f>(M3109*21)/100</f>
      </c>
      <c t="s">
        <v>28</v>
      </c>
    </row>
    <row r="3110" spans="1:5" ht="25.5">
      <c r="A3110" s="35" t="s">
        <v>56</v>
      </c>
      <c r="E3110" s="39" t="s">
        <v>3678</v>
      </c>
    </row>
    <row r="3111" spans="1:5" ht="25.5">
      <c r="A3111" s="35" t="s">
        <v>57</v>
      </c>
      <c r="E3111" s="42" t="s">
        <v>3679</v>
      </c>
    </row>
    <row r="3112" spans="1:5" ht="12.75">
      <c r="A3112" t="s">
        <v>59</v>
      </c>
      <c r="E3112" s="39" t="s">
        <v>5</v>
      </c>
    </row>
    <row r="3113" spans="1:13" ht="12.75">
      <c r="A3113" t="s">
        <v>47</v>
      </c>
      <c r="C3113" s="31" t="s">
        <v>634</v>
      </c>
      <c r="E3113" s="33" t="s">
        <v>3680</v>
      </c>
      <c r="J3113" s="32">
        <f>0</f>
      </c>
      <c s="32">
        <f>0</f>
      </c>
      <c s="32">
        <f>0+L3114</f>
      </c>
      <c s="32">
        <f>0+M3114</f>
      </c>
    </row>
    <row r="3114" spans="1:16" ht="25.5">
      <c r="A3114" t="s">
        <v>50</v>
      </c>
      <c s="34" t="s">
        <v>3681</v>
      </c>
      <c s="34" t="s">
        <v>3682</v>
      </c>
      <c s="35" t="s">
        <v>5</v>
      </c>
      <c s="6" t="s">
        <v>3683</v>
      </c>
      <c s="36" t="s">
        <v>267</v>
      </c>
      <c s="37">
        <v>10</v>
      </c>
      <c s="36">
        <v>0</v>
      </c>
      <c s="36">
        <f>ROUND(G3114*H3114,6)</f>
      </c>
      <c r="L3114" s="38">
        <v>0</v>
      </c>
      <c s="32">
        <f>ROUND(ROUND(L3114,2)*ROUND(G3114,3),2)</f>
      </c>
      <c s="36" t="s">
        <v>1471</v>
      </c>
      <c>
        <f>(M3114*21)/100</f>
      </c>
      <c t="s">
        <v>28</v>
      </c>
    </row>
    <row r="3115" spans="1:5" ht="25.5">
      <c r="A3115" s="35" t="s">
        <v>56</v>
      </c>
      <c r="E3115" s="39" t="s">
        <v>3683</v>
      </c>
    </row>
    <row r="3116" spans="1:5" ht="12.75">
      <c r="A3116" s="35" t="s">
        <v>57</v>
      </c>
      <c r="E3116" s="40" t="s">
        <v>5</v>
      </c>
    </row>
    <row r="3117" spans="1:5" ht="63.75">
      <c r="A3117" t="s">
        <v>59</v>
      </c>
      <c r="E3117" s="39" t="s">
        <v>3684</v>
      </c>
    </row>
    <row r="3118" spans="1:13" ht="12.75">
      <c r="A3118" t="s">
        <v>47</v>
      </c>
      <c r="C3118" s="31" t="s">
        <v>640</v>
      </c>
      <c r="E3118" s="33" t="s">
        <v>1401</v>
      </c>
      <c r="J3118" s="32">
        <f>0</f>
      </c>
      <c s="32">
        <f>0</f>
      </c>
      <c s="32">
        <f>0+L3119+L3123+L3127+L3131+L3135+L3139+L3143+L3147+L3151+L3155</f>
      </c>
      <c s="32">
        <f>0+M3119+M3123+M3127+M3131+M3135+M3139+M3143+M3147+M3151+M3155</f>
      </c>
    </row>
    <row r="3119" spans="1:16" ht="25.5">
      <c r="A3119" t="s">
        <v>50</v>
      </c>
      <c s="34" t="s">
        <v>3685</v>
      </c>
      <c s="34" t="s">
        <v>3686</v>
      </c>
      <c s="35" t="s">
        <v>5</v>
      </c>
      <c s="6" t="s">
        <v>3687</v>
      </c>
      <c s="36" t="s">
        <v>1293</v>
      </c>
      <c s="37">
        <v>2238.1</v>
      </c>
      <c s="36">
        <v>0</v>
      </c>
      <c s="36">
        <f>ROUND(G3119*H3119,6)</f>
      </c>
      <c r="L3119" s="38">
        <v>0</v>
      </c>
      <c s="32">
        <f>ROUND(ROUND(L3119,2)*ROUND(G3119,3),2)</f>
      </c>
      <c s="36" t="s">
        <v>1471</v>
      </c>
      <c>
        <f>(M3119*21)/100</f>
      </c>
      <c t="s">
        <v>28</v>
      </c>
    </row>
    <row r="3120" spans="1:5" ht="25.5">
      <c r="A3120" s="35" t="s">
        <v>56</v>
      </c>
      <c r="E3120" s="39" t="s">
        <v>3687</v>
      </c>
    </row>
    <row r="3121" spans="1:5" ht="12.75">
      <c r="A3121" s="35" t="s">
        <v>57</v>
      </c>
      <c r="E3121" s="40" t="s">
        <v>5</v>
      </c>
    </row>
    <row r="3122" spans="1:5" ht="63.75">
      <c r="A3122" t="s">
        <v>59</v>
      </c>
      <c r="E3122" s="39" t="s">
        <v>3688</v>
      </c>
    </row>
    <row r="3123" spans="1:16" ht="25.5">
      <c r="A3123" t="s">
        <v>50</v>
      </c>
      <c s="34" t="s">
        <v>3689</v>
      </c>
      <c s="34" t="s">
        <v>3690</v>
      </c>
      <c s="35" t="s">
        <v>5</v>
      </c>
      <c s="6" t="s">
        <v>3691</v>
      </c>
      <c s="36" t="s">
        <v>1293</v>
      </c>
      <c s="37">
        <v>13428.6</v>
      </c>
      <c s="36">
        <v>0</v>
      </c>
      <c s="36">
        <f>ROUND(G3123*H3123,6)</f>
      </c>
      <c r="L3123" s="38">
        <v>0</v>
      </c>
      <c s="32">
        <f>ROUND(ROUND(L3123,2)*ROUND(G3123,3),2)</f>
      </c>
      <c s="36" t="s">
        <v>1471</v>
      </c>
      <c>
        <f>(M3123*21)/100</f>
      </c>
      <c t="s">
        <v>28</v>
      </c>
    </row>
    <row r="3124" spans="1:5" ht="25.5">
      <c r="A3124" s="35" t="s">
        <v>56</v>
      </c>
      <c r="E3124" s="39" t="s">
        <v>3691</v>
      </c>
    </row>
    <row r="3125" spans="1:5" ht="12.75">
      <c r="A3125" s="35" t="s">
        <v>57</v>
      </c>
      <c r="E3125" s="40" t="s">
        <v>5</v>
      </c>
    </row>
    <row r="3126" spans="1:5" ht="63.75">
      <c r="A3126" t="s">
        <v>59</v>
      </c>
      <c r="E3126" s="39" t="s">
        <v>3688</v>
      </c>
    </row>
    <row r="3127" spans="1:16" ht="25.5">
      <c r="A3127" t="s">
        <v>50</v>
      </c>
      <c s="34" t="s">
        <v>3692</v>
      </c>
      <c s="34" t="s">
        <v>3693</v>
      </c>
      <c s="35" t="s">
        <v>5</v>
      </c>
      <c s="6" t="s">
        <v>3694</v>
      </c>
      <c s="36" t="s">
        <v>1293</v>
      </c>
      <c s="37">
        <v>2238.1</v>
      </c>
      <c s="36">
        <v>0</v>
      </c>
      <c s="36">
        <f>ROUND(G3127*H3127,6)</f>
      </c>
      <c r="L3127" s="38">
        <v>0</v>
      </c>
      <c s="32">
        <f>ROUND(ROUND(L3127,2)*ROUND(G3127,3),2)</f>
      </c>
      <c s="36" t="s">
        <v>1471</v>
      </c>
      <c>
        <f>(M3127*21)/100</f>
      </c>
      <c t="s">
        <v>28</v>
      </c>
    </row>
    <row r="3128" spans="1:5" ht="25.5">
      <c r="A3128" s="35" t="s">
        <v>56</v>
      </c>
      <c r="E3128" s="39" t="s">
        <v>3694</v>
      </c>
    </row>
    <row r="3129" spans="1:5" ht="12.75">
      <c r="A3129" s="35" t="s">
        <v>57</v>
      </c>
      <c r="E3129" s="40" t="s">
        <v>5</v>
      </c>
    </row>
    <row r="3130" spans="1:5" ht="12.75">
      <c r="A3130" t="s">
        <v>59</v>
      </c>
      <c r="E3130" s="39" t="s">
        <v>5</v>
      </c>
    </row>
    <row r="3131" spans="1:16" ht="25.5">
      <c r="A3131" t="s">
        <v>50</v>
      </c>
      <c s="34" t="s">
        <v>3695</v>
      </c>
      <c s="34" t="s">
        <v>3696</v>
      </c>
      <c s="35" t="s">
        <v>5</v>
      </c>
      <c s="6" t="s">
        <v>3697</v>
      </c>
      <c s="36" t="s">
        <v>1293</v>
      </c>
      <c s="37">
        <v>196.79</v>
      </c>
      <c s="36">
        <v>0</v>
      </c>
      <c s="36">
        <f>ROUND(G3131*H3131,6)</f>
      </c>
      <c r="L3131" s="38">
        <v>0</v>
      </c>
      <c s="32">
        <f>ROUND(ROUND(L3131,2)*ROUND(G3131,3),2)</f>
      </c>
      <c s="36" t="s">
        <v>1471</v>
      </c>
      <c>
        <f>(M3131*21)/100</f>
      </c>
      <c t="s">
        <v>28</v>
      </c>
    </row>
    <row r="3132" spans="1:5" ht="25.5">
      <c r="A3132" s="35" t="s">
        <v>56</v>
      </c>
      <c r="E3132" s="39" t="s">
        <v>3697</v>
      </c>
    </row>
    <row r="3133" spans="1:5" ht="12.75">
      <c r="A3133" s="35" t="s">
        <v>57</v>
      </c>
      <c r="E3133" s="40" t="s">
        <v>5</v>
      </c>
    </row>
    <row r="3134" spans="1:5" ht="12.75">
      <c r="A3134" t="s">
        <v>59</v>
      </c>
      <c r="E3134" s="39" t="s">
        <v>5</v>
      </c>
    </row>
    <row r="3135" spans="1:16" ht="25.5">
      <c r="A3135" t="s">
        <v>50</v>
      </c>
      <c s="34" t="s">
        <v>3698</v>
      </c>
      <c s="34" t="s">
        <v>3699</v>
      </c>
      <c s="35" t="s">
        <v>5</v>
      </c>
      <c s="6" t="s">
        <v>3700</v>
      </c>
      <c s="36" t="s">
        <v>1293</v>
      </c>
      <c s="37">
        <v>478.47</v>
      </c>
      <c s="36">
        <v>0</v>
      </c>
      <c s="36">
        <f>ROUND(G3135*H3135,6)</f>
      </c>
      <c r="L3135" s="38">
        <v>0</v>
      </c>
      <c s="32">
        <f>ROUND(ROUND(L3135,2)*ROUND(G3135,3),2)</f>
      </c>
      <c s="36" t="s">
        <v>1471</v>
      </c>
      <c>
        <f>(M3135*21)/100</f>
      </c>
      <c t="s">
        <v>28</v>
      </c>
    </row>
    <row r="3136" spans="1:5" ht="25.5">
      <c r="A3136" s="35" t="s">
        <v>56</v>
      </c>
      <c r="E3136" s="39" t="s">
        <v>3700</v>
      </c>
    </row>
    <row r="3137" spans="1:5" ht="12.75">
      <c r="A3137" s="35" t="s">
        <v>57</v>
      </c>
      <c r="E3137" s="40" t="s">
        <v>5</v>
      </c>
    </row>
    <row r="3138" spans="1:5" ht="12.75">
      <c r="A3138" t="s">
        <v>59</v>
      </c>
      <c r="E3138" s="39" t="s">
        <v>5</v>
      </c>
    </row>
    <row r="3139" spans="1:16" ht="12.75">
      <c r="A3139" t="s">
        <v>50</v>
      </c>
      <c s="34" t="s">
        <v>3701</v>
      </c>
      <c s="34" t="s">
        <v>3702</v>
      </c>
      <c s="35" t="s">
        <v>5</v>
      </c>
      <c s="6" t="s">
        <v>3703</v>
      </c>
      <c s="36" t="s">
        <v>1293</v>
      </c>
      <c s="37">
        <v>2238.1</v>
      </c>
      <c s="36">
        <v>0</v>
      </c>
      <c s="36">
        <f>ROUND(G3139*H3139,6)</f>
      </c>
      <c r="L3139" s="38">
        <v>0</v>
      </c>
      <c s="32">
        <f>ROUND(ROUND(L3139,2)*ROUND(G3139,3),2)</f>
      </c>
      <c s="36" t="s">
        <v>1471</v>
      </c>
      <c>
        <f>(M3139*21)/100</f>
      </c>
      <c t="s">
        <v>28</v>
      </c>
    </row>
    <row r="3140" spans="1:5" ht="12.75">
      <c r="A3140" s="35" t="s">
        <v>56</v>
      </c>
      <c r="E3140" s="39" t="s">
        <v>3703</v>
      </c>
    </row>
    <row r="3141" spans="1:5" ht="12.75">
      <c r="A3141" s="35" t="s">
        <v>57</v>
      </c>
      <c r="E3141" s="40" t="s">
        <v>5</v>
      </c>
    </row>
    <row r="3142" spans="1:5" ht="12.75">
      <c r="A3142" t="s">
        <v>59</v>
      </c>
      <c r="E3142" s="39" t="s">
        <v>5</v>
      </c>
    </row>
    <row r="3143" spans="1:16" ht="12.75">
      <c r="A3143" t="s">
        <v>50</v>
      </c>
      <c s="34" t="s">
        <v>3704</v>
      </c>
      <c s="34" t="s">
        <v>3705</v>
      </c>
      <c s="35" t="s">
        <v>5</v>
      </c>
      <c s="6" t="s">
        <v>3706</v>
      </c>
      <c s="36" t="s">
        <v>1293</v>
      </c>
      <c s="37">
        <v>2238.1</v>
      </c>
      <c s="36">
        <v>0</v>
      </c>
      <c s="36">
        <f>ROUND(G3143*H3143,6)</f>
      </c>
      <c r="L3143" s="38">
        <v>0</v>
      </c>
      <c s="32">
        <f>ROUND(ROUND(L3143,2)*ROUND(G3143,3),2)</f>
      </c>
      <c s="36" t="s">
        <v>1471</v>
      </c>
      <c>
        <f>(M3143*21)/100</f>
      </c>
      <c t="s">
        <v>28</v>
      </c>
    </row>
    <row r="3144" spans="1:5" ht="12.75">
      <c r="A3144" s="35" t="s">
        <v>56</v>
      </c>
      <c r="E3144" s="39" t="s">
        <v>3706</v>
      </c>
    </row>
    <row r="3145" spans="1:5" ht="12.75">
      <c r="A3145" s="35" t="s">
        <v>57</v>
      </c>
      <c r="E3145" s="40" t="s">
        <v>5</v>
      </c>
    </row>
    <row r="3146" spans="1:5" ht="12.75">
      <c r="A3146" t="s">
        <v>59</v>
      </c>
      <c r="E3146" s="39" t="s">
        <v>5</v>
      </c>
    </row>
    <row r="3147" spans="1:16" ht="25.5">
      <c r="A3147" t="s">
        <v>50</v>
      </c>
      <c s="34" t="s">
        <v>3707</v>
      </c>
      <c s="34" t="s">
        <v>3708</v>
      </c>
      <c s="35" t="s">
        <v>5</v>
      </c>
      <c s="6" t="s">
        <v>3709</v>
      </c>
      <c s="36" t="s">
        <v>1128</v>
      </c>
      <c s="37">
        <v>2</v>
      </c>
      <c s="36">
        <v>0</v>
      </c>
      <c s="36">
        <f>ROUND(G3147*H3147,6)</f>
      </c>
      <c r="L3147" s="38">
        <v>0</v>
      </c>
      <c s="32">
        <f>ROUND(ROUND(L3147,2)*ROUND(G3147,3),2)</f>
      </c>
      <c s="36" t="s">
        <v>1471</v>
      </c>
      <c>
        <f>(M3147*21)/100</f>
      </c>
      <c t="s">
        <v>28</v>
      </c>
    </row>
    <row r="3148" spans="1:5" ht="25.5">
      <c r="A3148" s="35" t="s">
        <v>56</v>
      </c>
      <c r="E3148" s="39" t="s">
        <v>3709</v>
      </c>
    </row>
    <row r="3149" spans="1:5" ht="12.75">
      <c r="A3149" s="35" t="s">
        <v>57</v>
      </c>
      <c r="E3149" s="40" t="s">
        <v>5</v>
      </c>
    </row>
    <row r="3150" spans="1:5" ht="12.75">
      <c r="A3150" t="s">
        <v>59</v>
      </c>
      <c r="E3150" s="39" t="s">
        <v>5</v>
      </c>
    </row>
    <row r="3151" spans="1:16" ht="25.5">
      <c r="A3151" t="s">
        <v>50</v>
      </c>
      <c s="34" t="s">
        <v>3710</v>
      </c>
      <c s="34" t="s">
        <v>3711</v>
      </c>
      <c s="35" t="s">
        <v>5</v>
      </c>
      <c s="6" t="s">
        <v>3712</v>
      </c>
      <c s="36" t="s">
        <v>3713</v>
      </c>
      <c s="37">
        <v>360</v>
      </c>
      <c s="36">
        <v>0</v>
      </c>
      <c s="36">
        <f>ROUND(G3151*H3151,6)</f>
      </c>
      <c r="L3151" s="38">
        <v>0</v>
      </c>
      <c s="32">
        <f>ROUND(ROUND(L3151,2)*ROUND(G3151,3),2)</f>
      </c>
      <c s="36" t="s">
        <v>1471</v>
      </c>
      <c>
        <f>(M3151*21)/100</f>
      </c>
      <c t="s">
        <v>28</v>
      </c>
    </row>
    <row r="3152" spans="1:5" ht="25.5">
      <c r="A3152" s="35" t="s">
        <v>56</v>
      </c>
      <c r="E3152" s="39" t="s">
        <v>3712</v>
      </c>
    </row>
    <row r="3153" spans="1:5" ht="25.5">
      <c r="A3153" s="35" t="s">
        <v>57</v>
      </c>
      <c r="E3153" s="40" t="s">
        <v>3714</v>
      </c>
    </row>
    <row r="3154" spans="1:5" ht="12.75">
      <c r="A3154" t="s">
        <v>59</v>
      </c>
      <c r="E3154" s="39" t="s">
        <v>5</v>
      </c>
    </row>
    <row r="3155" spans="1:16" ht="25.5">
      <c r="A3155" t="s">
        <v>50</v>
      </c>
      <c s="34" t="s">
        <v>3715</v>
      </c>
      <c s="34" t="s">
        <v>3716</v>
      </c>
      <c s="35" t="s">
        <v>5</v>
      </c>
      <c s="6" t="s">
        <v>3717</v>
      </c>
      <c s="36" t="s">
        <v>1128</v>
      </c>
      <c s="37">
        <v>2</v>
      </c>
      <c s="36">
        <v>0</v>
      </c>
      <c s="36">
        <f>ROUND(G3155*H3155,6)</f>
      </c>
      <c r="L3155" s="38">
        <v>0</v>
      </c>
      <c s="32">
        <f>ROUND(ROUND(L3155,2)*ROUND(G3155,3),2)</f>
      </c>
      <c s="36" t="s">
        <v>1471</v>
      </c>
      <c>
        <f>(M3155*21)/100</f>
      </c>
      <c t="s">
        <v>28</v>
      </c>
    </row>
    <row r="3156" spans="1:5" ht="25.5">
      <c r="A3156" s="35" t="s">
        <v>56</v>
      </c>
      <c r="E3156" s="39" t="s">
        <v>3717</v>
      </c>
    </row>
    <row r="3157" spans="1:5" ht="12.75">
      <c r="A3157" s="35" t="s">
        <v>57</v>
      </c>
      <c r="E3157" s="40" t="s">
        <v>5</v>
      </c>
    </row>
    <row r="3158" spans="1:5" ht="12.75">
      <c r="A3158" t="s">
        <v>59</v>
      </c>
      <c r="E3158" s="39" t="s">
        <v>5</v>
      </c>
    </row>
    <row r="3159" spans="1:13" ht="12.75">
      <c r="A3159" t="s">
        <v>47</v>
      </c>
      <c r="C3159" s="31" t="s">
        <v>642</v>
      </c>
      <c r="E3159" s="33" t="s">
        <v>3718</v>
      </c>
      <c r="J3159" s="32">
        <f>0</f>
      </c>
      <c s="32">
        <f>0</f>
      </c>
      <c s="32">
        <f>0+L3160+L3164+L3168+L3172+L3176</f>
      </c>
      <c s="32">
        <f>0+M3160+M3164+M3168+M3172+M3176</f>
      </c>
    </row>
    <row r="3160" spans="1:16" ht="38.25">
      <c r="A3160" t="s">
        <v>50</v>
      </c>
      <c s="34" t="s">
        <v>3719</v>
      </c>
      <c s="34" t="s">
        <v>3720</v>
      </c>
      <c s="35" t="s">
        <v>5</v>
      </c>
      <c s="6" t="s">
        <v>3721</v>
      </c>
      <c s="36" t="s">
        <v>1293</v>
      </c>
      <c s="37">
        <v>765.9</v>
      </c>
      <c s="36">
        <v>0</v>
      </c>
      <c s="36">
        <f>ROUND(G3160*H3160,6)</f>
      </c>
      <c r="L3160" s="38">
        <v>0</v>
      </c>
      <c s="32">
        <f>ROUND(ROUND(L3160,2)*ROUND(G3160,3),2)</f>
      </c>
      <c s="36" t="s">
        <v>1471</v>
      </c>
      <c>
        <f>(M3160*21)/100</f>
      </c>
      <c t="s">
        <v>28</v>
      </c>
    </row>
    <row r="3161" spans="1:5" ht="63.75">
      <c r="A3161" s="35" t="s">
        <v>56</v>
      </c>
      <c r="E3161" s="39" t="s">
        <v>3722</v>
      </c>
    </row>
    <row r="3162" spans="1:5" ht="12.75">
      <c r="A3162" s="35" t="s">
        <v>57</v>
      </c>
      <c r="E3162" s="40" t="s">
        <v>5</v>
      </c>
    </row>
    <row r="3163" spans="1:5" ht="12.75">
      <c r="A3163" t="s">
        <v>59</v>
      </c>
      <c r="E3163" s="39" t="s">
        <v>5</v>
      </c>
    </row>
    <row r="3164" spans="1:16" ht="12.75">
      <c r="A3164" t="s">
        <v>50</v>
      </c>
      <c s="34" t="s">
        <v>3723</v>
      </c>
      <c s="34" t="s">
        <v>3724</v>
      </c>
      <c s="35" t="s">
        <v>5</v>
      </c>
      <c s="6" t="s">
        <v>3725</v>
      </c>
      <c s="36" t="s">
        <v>1293</v>
      </c>
      <c s="37">
        <v>431</v>
      </c>
      <c s="36">
        <v>0</v>
      </c>
      <c s="36">
        <f>ROUND(G3164*H3164,6)</f>
      </c>
      <c r="L3164" s="38">
        <v>0</v>
      </c>
      <c s="32">
        <f>ROUND(ROUND(L3164,2)*ROUND(G3164,3),2)</f>
      </c>
      <c s="36" t="s">
        <v>1471</v>
      </c>
      <c>
        <f>(M3164*21)/100</f>
      </c>
      <c t="s">
        <v>28</v>
      </c>
    </row>
    <row r="3165" spans="1:5" ht="12.75">
      <c r="A3165" s="35" t="s">
        <v>56</v>
      </c>
      <c r="E3165" s="39" t="s">
        <v>3725</v>
      </c>
    </row>
    <row r="3166" spans="1:5" ht="12.75">
      <c r="A3166" s="35" t="s">
        <v>57</v>
      </c>
      <c r="E3166" s="40" t="s">
        <v>5</v>
      </c>
    </row>
    <row r="3167" spans="1:5" ht="12.75">
      <c r="A3167" t="s">
        <v>59</v>
      </c>
      <c r="E3167" s="39" t="s">
        <v>5</v>
      </c>
    </row>
    <row r="3168" spans="1:16" ht="12.75">
      <c r="A3168" t="s">
        <v>50</v>
      </c>
      <c s="34" t="s">
        <v>3726</v>
      </c>
      <c s="34" t="s">
        <v>3727</v>
      </c>
      <c s="35" t="s">
        <v>5</v>
      </c>
      <c s="6" t="s">
        <v>3728</v>
      </c>
      <c s="36" t="s">
        <v>1293</v>
      </c>
      <c s="37">
        <v>5</v>
      </c>
      <c s="36">
        <v>0</v>
      </c>
      <c s="36">
        <f>ROUND(G3168*H3168,6)</f>
      </c>
      <c r="L3168" s="38">
        <v>0</v>
      </c>
      <c s="32">
        <f>ROUND(ROUND(L3168,2)*ROUND(G3168,3),2)</f>
      </c>
      <c s="36" t="s">
        <v>1471</v>
      </c>
      <c>
        <f>(M3168*21)/100</f>
      </c>
      <c t="s">
        <v>28</v>
      </c>
    </row>
    <row r="3169" spans="1:5" ht="12.75">
      <c r="A3169" s="35" t="s">
        <v>56</v>
      </c>
      <c r="E3169" s="39" t="s">
        <v>3728</v>
      </c>
    </row>
    <row r="3170" spans="1:5" ht="12.75">
      <c r="A3170" s="35" t="s">
        <v>57</v>
      </c>
      <c r="E3170" s="40" t="s">
        <v>5</v>
      </c>
    </row>
    <row r="3171" spans="1:5" ht="12.75">
      <c r="A3171" t="s">
        <v>59</v>
      </c>
      <c r="E3171" s="39" t="s">
        <v>5</v>
      </c>
    </row>
    <row r="3172" spans="1:16" ht="12.75">
      <c r="A3172" t="s">
        <v>50</v>
      </c>
      <c s="34" t="s">
        <v>3729</v>
      </c>
      <c s="34" t="s">
        <v>3730</v>
      </c>
      <c s="35" t="s">
        <v>5</v>
      </c>
      <c s="6" t="s">
        <v>3731</v>
      </c>
      <c s="36" t="s">
        <v>1293</v>
      </c>
      <c s="37">
        <v>5</v>
      </c>
      <c s="36">
        <v>0</v>
      </c>
      <c s="36">
        <f>ROUND(G3172*H3172,6)</f>
      </c>
      <c r="L3172" s="38">
        <v>0</v>
      </c>
      <c s="32">
        <f>ROUND(ROUND(L3172,2)*ROUND(G3172,3),2)</f>
      </c>
      <c s="36" t="s">
        <v>1471</v>
      </c>
      <c>
        <f>(M3172*21)/100</f>
      </c>
      <c t="s">
        <v>28</v>
      </c>
    </row>
    <row r="3173" spans="1:5" ht="12.75">
      <c r="A3173" s="35" t="s">
        <v>56</v>
      </c>
      <c r="E3173" s="39" t="s">
        <v>3731</v>
      </c>
    </row>
    <row r="3174" spans="1:5" ht="12.75">
      <c r="A3174" s="35" t="s">
        <v>57</v>
      </c>
      <c r="E3174" s="40" t="s">
        <v>5</v>
      </c>
    </row>
    <row r="3175" spans="1:5" ht="12.75">
      <c r="A3175" t="s">
        <v>59</v>
      </c>
      <c r="E3175" s="39" t="s">
        <v>5</v>
      </c>
    </row>
    <row r="3176" spans="1:16" ht="12.75">
      <c r="A3176" t="s">
        <v>50</v>
      </c>
      <c s="34" t="s">
        <v>3732</v>
      </c>
      <c s="34" t="s">
        <v>3733</v>
      </c>
      <c s="35" t="s">
        <v>5</v>
      </c>
      <c s="6" t="s">
        <v>3734</v>
      </c>
      <c s="36" t="s">
        <v>1293</v>
      </c>
      <c s="37">
        <v>980.172</v>
      </c>
      <c s="36">
        <v>0</v>
      </c>
      <c s="36">
        <f>ROUND(G3176*H3176,6)</f>
      </c>
      <c r="L3176" s="38">
        <v>0</v>
      </c>
      <c s="32">
        <f>ROUND(ROUND(L3176,2)*ROUND(G3176,3),2)</f>
      </c>
      <c s="36" t="s">
        <v>1471</v>
      </c>
      <c>
        <f>(M3176*21)/100</f>
      </c>
      <c t="s">
        <v>28</v>
      </c>
    </row>
    <row r="3177" spans="1:5" ht="12.75">
      <c r="A3177" s="35" t="s">
        <v>56</v>
      </c>
      <c r="E3177" s="39" t="s">
        <v>3734</v>
      </c>
    </row>
    <row r="3178" spans="1:5" ht="12.75">
      <c r="A3178" s="35" t="s">
        <v>57</v>
      </c>
      <c r="E3178" s="40" t="s">
        <v>5</v>
      </c>
    </row>
    <row r="3179" spans="1:5" ht="12.75">
      <c r="A3179" t="s">
        <v>59</v>
      </c>
      <c r="E3179" s="39" t="s">
        <v>5</v>
      </c>
    </row>
    <row r="3180" spans="1:13" ht="12.75">
      <c r="A3180" t="s">
        <v>47</v>
      </c>
      <c r="C3180" s="31" t="s">
        <v>644</v>
      </c>
      <c r="E3180" s="33" t="s">
        <v>3735</v>
      </c>
      <c r="J3180" s="32">
        <f>0</f>
      </c>
      <c s="32">
        <f>0</f>
      </c>
      <c s="32">
        <f>0+L3181+L3185+L3189+L3193+L3197+L3201+L3205+L3209+L3213+L3217+L3221+L3225+L3229+L3233+L3237+L3241+L3245+L3249+L3253+L3257+L3261+L3265+L3269+L3273+L3277+L3281+L3285+L3289+L3293+L3297+L3301+L3305+L3309+L3313+L3317+L3321+L3325+L3329+L3333+L3337+L3341+L3345+L3349+L3353+L3357+L3361+L3365+L3369+L3373+L3377+L3381+L3385+L3389+L3393+L3397+L3401+L3405</f>
      </c>
      <c s="32">
        <f>0+M3181+M3185+M3189+M3193+M3197+M3201+M3205+M3209+M3213+M3217+M3221+M3225+M3229+M3233+M3237+M3241+M3245+M3249+M3253+M3257+M3261+M3265+M3269+M3273+M3277+M3281+M3285+M3289+M3293+M3297+M3301+M3305+M3309+M3313+M3317+M3321+M3325+M3329+M3333+M3337+M3341+M3345+M3349+M3353+M3357+M3361+M3365+M3369+M3373+M3377+M3381+M3385+M3389+M3393+M3397+M3401+M3405</f>
      </c>
    </row>
    <row r="3181" spans="1:16" ht="12.75">
      <c r="A3181" t="s">
        <v>50</v>
      </c>
      <c s="34" t="s">
        <v>3736</v>
      </c>
      <c s="34" t="s">
        <v>3737</v>
      </c>
      <c s="35" t="s">
        <v>5</v>
      </c>
      <c s="6" t="s">
        <v>3738</v>
      </c>
      <c s="36" t="s">
        <v>1293</v>
      </c>
      <c s="37">
        <v>138.96</v>
      </c>
      <c s="36">
        <v>0</v>
      </c>
      <c s="36">
        <f>ROUND(G3181*H3181,6)</f>
      </c>
      <c r="L3181" s="38">
        <v>0</v>
      </c>
      <c s="32">
        <f>ROUND(ROUND(L3181,2)*ROUND(G3181,3),2)</f>
      </c>
      <c s="36" t="s">
        <v>1471</v>
      </c>
      <c>
        <f>(M3181*21)/100</f>
      </c>
      <c t="s">
        <v>28</v>
      </c>
    </row>
    <row r="3182" spans="1:5" ht="12.75">
      <c r="A3182" s="35" t="s">
        <v>56</v>
      </c>
      <c r="E3182" s="39" t="s">
        <v>3738</v>
      </c>
    </row>
    <row r="3183" spans="1:5" ht="12.75">
      <c r="A3183" s="35" t="s">
        <v>57</v>
      </c>
      <c r="E3183" s="40" t="s">
        <v>5</v>
      </c>
    </row>
    <row r="3184" spans="1:5" ht="102">
      <c r="A3184" t="s">
        <v>59</v>
      </c>
      <c r="E3184" s="39" t="s">
        <v>3739</v>
      </c>
    </row>
    <row r="3185" spans="1:16" ht="12.75">
      <c r="A3185" t="s">
        <v>50</v>
      </c>
      <c s="34" t="s">
        <v>3740</v>
      </c>
      <c s="34" t="s">
        <v>3741</v>
      </c>
      <c s="35" t="s">
        <v>5</v>
      </c>
      <c s="6" t="s">
        <v>3742</v>
      </c>
      <c s="36" t="s">
        <v>1293</v>
      </c>
      <c s="37">
        <v>83.323</v>
      </c>
      <c s="36">
        <v>0</v>
      </c>
      <c s="36">
        <f>ROUND(G3185*H3185,6)</f>
      </c>
      <c r="L3185" s="38">
        <v>0</v>
      </c>
      <c s="32">
        <f>ROUND(ROUND(L3185,2)*ROUND(G3185,3),2)</f>
      </c>
      <c s="36" t="s">
        <v>1471</v>
      </c>
      <c>
        <f>(M3185*21)/100</f>
      </c>
      <c t="s">
        <v>28</v>
      </c>
    </row>
    <row r="3186" spans="1:5" ht="12.75">
      <c r="A3186" s="35" t="s">
        <v>56</v>
      </c>
      <c r="E3186" s="39" t="s">
        <v>3742</v>
      </c>
    </row>
    <row r="3187" spans="1:5" ht="12.75">
      <c r="A3187" s="35" t="s">
        <v>57</v>
      </c>
      <c r="E3187" s="40" t="s">
        <v>5</v>
      </c>
    </row>
    <row r="3188" spans="1:5" ht="102">
      <c r="A3188" t="s">
        <v>59</v>
      </c>
      <c r="E3188" s="39" t="s">
        <v>3739</v>
      </c>
    </row>
    <row r="3189" spans="1:16" ht="25.5">
      <c r="A3189" t="s">
        <v>50</v>
      </c>
      <c s="34" t="s">
        <v>3743</v>
      </c>
      <c s="34" t="s">
        <v>3744</v>
      </c>
      <c s="35" t="s">
        <v>5</v>
      </c>
      <c s="6" t="s">
        <v>3745</v>
      </c>
      <c s="36" t="s">
        <v>1470</v>
      </c>
      <c s="37">
        <v>89.028</v>
      </c>
      <c s="36">
        <v>0</v>
      </c>
      <c s="36">
        <f>ROUND(G3189*H3189,6)</f>
      </c>
      <c r="L3189" s="38">
        <v>0</v>
      </c>
      <c s="32">
        <f>ROUND(ROUND(L3189,2)*ROUND(G3189,3),2)</f>
      </c>
      <c s="36" t="s">
        <v>1471</v>
      </c>
      <c>
        <f>(M3189*21)/100</f>
      </c>
      <c t="s">
        <v>28</v>
      </c>
    </row>
    <row r="3190" spans="1:5" ht="25.5">
      <c r="A3190" s="35" t="s">
        <v>56</v>
      </c>
      <c r="E3190" s="39" t="s">
        <v>3745</v>
      </c>
    </row>
    <row r="3191" spans="1:5" ht="12.75">
      <c r="A3191" s="35" t="s">
        <v>57</v>
      </c>
      <c r="E3191" s="40" t="s">
        <v>5</v>
      </c>
    </row>
    <row r="3192" spans="1:5" ht="140.25">
      <c r="A3192" t="s">
        <v>59</v>
      </c>
      <c r="E3192" s="39" t="s">
        <v>3746</v>
      </c>
    </row>
    <row r="3193" spans="1:16" ht="12.75">
      <c r="A3193" t="s">
        <v>50</v>
      </c>
      <c s="34" t="s">
        <v>3747</v>
      </c>
      <c s="34" t="s">
        <v>3748</v>
      </c>
      <c s="35" t="s">
        <v>5</v>
      </c>
      <c s="6" t="s">
        <v>3749</v>
      </c>
      <c s="36" t="s">
        <v>1293</v>
      </c>
      <c s="37">
        <v>4.81</v>
      </c>
      <c s="36">
        <v>0</v>
      </c>
      <c s="36">
        <f>ROUND(G3193*H3193,6)</f>
      </c>
      <c r="L3193" s="38">
        <v>0</v>
      </c>
      <c s="32">
        <f>ROUND(ROUND(L3193,2)*ROUND(G3193,3),2)</f>
      </c>
      <c s="36" t="s">
        <v>1471</v>
      </c>
      <c>
        <f>(M3193*21)/100</f>
      </c>
      <c t="s">
        <v>28</v>
      </c>
    </row>
    <row r="3194" spans="1:5" ht="12.75">
      <c r="A3194" s="35" t="s">
        <v>56</v>
      </c>
      <c r="E3194" s="39" t="s">
        <v>3749</v>
      </c>
    </row>
    <row r="3195" spans="1:5" ht="12.75">
      <c r="A3195" s="35" t="s">
        <v>57</v>
      </c>
      <c r="E3195" s="40" t="s">
        <v>5</v>
      </c>
    </row>
    <row r="3196" spans="1:5" ht="102">
      <c r="A3196" t="s">
        <v>59</v>
      </c>
      <c r="E3196" s="39" t="s">
        <v>3750</v>
      </c>
    </row>
    <row r="3197" spans="1:16" ht="25.5">
      <c r="A3197" t="s">
        <v>50</v>
      </c>
      <c s="34" t="s">
        <v>3751</v>
      </c>
      <c s="34" t="s">
        <v>3752</v>
      </c>
      <c s="35" t="s">
        <v>5</v>
      </c>
      <c s="6" t="s">
        <v>3753</v>
      </c>
      <c s="36" t="s">
        <v>1293</v>
      </c>
      <c s="37">
        <v>36.4</v>
      </c>
      <c s="36">
        <v>0</v>
      </c>
      <c s="36">
        <f>ROUND(G3197*H3197,6)</f>
      </c>
      <c r="L3197" s="38">
        <v>0</v>
      </c>
      <c s="32">
        <f>ROUND(ROUND(L3197,2)*ROUND(G3197,3),2)</f>
      </c>
      <c s="36" t="s">
        <v>1471</v>
      </c>
      <c>
        <f>(M3197*21)/100</f>
      </c>
      <c t="s">
        <v>28</v>
      </c>
    </row>
    <row r="3198" spans="1:5" ht="25.5">
      <c r="A3198" s="35" t="s">
        <v>56</v>
      </c>
      <c r="E3198" s="39" t="s">
        <v>3753</v>
      </c>
    </row>
    <row r="3199" spans="1:5" ht="12.75">
      <c r="A3199" s="35" t="s">
        <v>57</v>
      </c>
      <c r="E3199" s="40" t="s">
        <v>5</v>
      </c>
    </row>
    <row r="3200" spans="1:5" ht="102">
      <c r="A3200" t="s">
        <v>59</v>
      </c>
      <c r="E3200" s="39" t="s">
        <v>3754</v>
      </c>
    </row>
    <row r="3201" spans="1:16" ht="12.75">
      <c r="A3201" t="s">
        <v>50</v>
      </c>
      <c s="34" t="s">
        <v>3755</v>
      </c>
      <c s="34" t="s">
        <v>3756</v>
      </c>
      <c s="35" t="s">
        <v>5</v>
      </c>
      <c s="6" t="s">
        <v>3757</v>
      </c>
      <c s="36" t="s">
        <v>1470</v>
      </c>
      <c s="37">
        <v>31.592</v>
      </c>
      <c s="36">
        <v>0</v>
      </c>
      <c s="36">
        <f>ROUND(G3201*H3201,6)</f>
      </c>
      <c r="L3201" s="38">
        <v>0</v>
      </c>
      <c s="32">
        <f>ROUND(ROUND(L3201,2)*ROUND(G3201,3),2)</f>
      </c>
      <c s="36" t="s">
        <v>1471</v>
      </c>
      <c>
        <f>(M3201*21)/100</f>
      </c>
      <c t="s">
        <v>28</v>
      </c>
    </row>
    <row r="3202" spans="1:5" ht="12.75">
      <c r="A3202" s="35" t="s">
        <v>56</v>
      </c>
      <c r="E3202" s="39" t="s">
        <v>3757</v>
      </c>
    </row>
    <row r="3203" spans="1:5" ht="12.75">
      <c r="A3203" s="35" t="s">
        <v>57</v>
      </c>
      <c r="E3203" s="40" t="s">
        <v>5</v>
      </c>
    </row>
    <row r="3204" spans="1:5" ht="12.75">
      <c r="A3204" t="s">
        <v>59</v>
      </c>
      <c r="E3204" s="39" t="s">
        <v>5</v>
      </c>
    </row>
    <row r="3205" spans="1:16" ht="12.75">
      <c r="A3205" t="s">
        <v>50</v>
      </c>
      <c s="34" t="s">
        <v>3758</v>
      </c>
      <c s="34" t="s">
        <v>3759</v>
      </c>
      <c s="35" t="s">
        <v>5</v>
      </c>
      <c s="6" t="s">
        <v>3760</v>
      </c>
      <c s="36" t="s">
        <v>267</v>
      </c>
      <c s="37">
        <v>16.5</v>
      </c>
      <c s="36">
        <v>0</v>
      </c>
      <c s="36">
        <f>ROUND(G3205*H3205,6)</f>
      </c>
      <c r="L3205" s="38">
        <v>0</v>
      </c>
      <c s="32">
        <f>ROUND(ROUND(L3205,2)*ROUND(G3205,3),2)</f>
      </c>
      <c s="36" t="s">
        <v>1471</v>
      </c>
      <c>
        <f>(M3205*21)/100</f>
      </c>
      <c t="s">
        <v>28</v>
      </c>
    </row>
    <row r="3206" spans="1:5" ht="12.75">
      <c r="A3206" s="35" t="s">
        <v>56</v>
      </c>
      <c r="E3206" s="39" t="s">
        <v>3760</v>
      </c>
    </row>
    <row r="3207" spans="1:5" ht="12.75">
      <c r="A3207" s="35" t="s">
        <v>57</v>
      </c>
      <c r="E3207" s="40" t="s">
        <v>5</v>
      </c>
    </row>
    <row r="3208" spans="1:5" ht="63.75">
      <c r="A3208" t="s">
        <v>59</v>
      </c>
      <c r="E3208" s="39" t="s">
        <v>3761</v>
      </c>
    </row>
    <row r="3209" spans="1:16" ht="25.5">
      <c r="A3209" t="s">
        <v>50</v>
      </c>
      <c s="34" t="s">
        <v>3762</v>
      </c>
      <c s="34" t="s">
        <v>3763</v>
      </c>
      <c s="35" t="s">
        <v>5</v>
      </c>
      <c s="6" t="s">
        <v>3764</v>
      </c>
      <c s="36" t="s">
        <v>1470</v>
      </c>
      <c s="37">
        <v>22.453</v>
      </c>
      <c s="36">
        <v>0</v>
      </c>
      <c s="36">
        <f>ROUND(G3209*H3209,6)</f>
      </c>
      <c r="L3209" s="38">
        <v>0</v>
      </c>
      <c s="32">
        <f>ROUND(ROUND(L3209,2)*ROUND(G3209,3),2)</f>
      </c>
      <c s="36" t="s">
        <v>1471</v>
      </c>
      <c>
        <f>(M3209*21)/100</f>
      </c>
      <c t="s">
        <v>28</v>
      </c>
    </row>
    <row r="3210" spans="1:5" ht="25.5">
      <c r="A3210" s="35" t="s">
        <v>56</v>
      </c>
      <c r="E3210" s="39" t="s">
        <v>3764</v>
      </c>
    </row>
    <row r="3211" spans="1:5" ht="12.75">
      <c r="A3211" s="35" t="s">
        <v>57</v>
      </c>
      <c r="E3211" s="40" t="s">
        <v>5</v>
      </c>
    </row>
    <row r="3212" spans="1:5" ht="102">
      <c r="A3212" t="s">
        <v>59</v>
      </c>
      <c r="E3212" s="39" t="s">
        <v>3765</v>
      </c>
    </row>
    <row r="3213" spans="1:16" ht="12.75">
      <c r="A3213" t="s">
        <v>50</v>
      </c>
      <c s="34" t="s">
        <v>3766</v>
      </c>
      <c s="34" t="s">
        <v>3767</v>
      </c>
      <c s="35" t="s">
        <v>5</v>
      </c>
      <c s="6" t="s">
        <v>3768</v>
      </c>
      <c s="36" t="s">
        <v>1327</v>
      </c>
      <c s="37">
        <v>115</v>
      </c>
      <c s="36">
        <v>0</v>
      </c>
      <c s="36">
        <f>ROUND(G3213*H3213,6)</f>
      </c>
      <c r="L3213" s="38">
        <v>0</v>
      </c>
      <c s="32">
        <f>ROUND(ROUND(L3213,2)*ROUND(G3213,3),2)</f>
      </c>
      <c s="36" t="s">
        <v>1471</v>
      </c>
      <c>
        <f>(M3213*21)/100</f>
      </c>
      <c t="s">
        <v>28</v>
      </c>
    </row>
    <row r="3214" spans="1:5" ht="12.75">
      <c r="A3214" s="35" t="s">
        <v>56</v>
      </c>
      <c r="E3214" s="39" t="s">
        <v>3768</v>
      </c>
    </row>
    <row r="3215" spans="1:5" ht="12.75">
      <c r="A3215" s="35" t="s">
        <v>57</v>
      </c>
      <c r="E3215" s="40" t="s">
        <v>5</v>
      </c>
    </row>
    <row r="3216" spans="1:5" ht="102">
      <c r="A3216" t="s">
        <v>59</v>
      </c>
      <c r="E3216" s="39" t="s">
        <v>3769</v>
      </c>
    </row>
    <row r="3217" spans="1:16" ht="25.5">
      <c r="A3217" t="s">
        <v>50</v>
      </c>
      <c s="34" t="s">
        <v>3770</v>
      </c>
      <c s="34" t="s">
        <v>3771</v>
      </c>
      <c s="35" t="s">
        <v>5</v>
      </c>
      <c s="6" t="s">
        <v>3772</v>
      </c>
      <c s="36" t="s">
        <v>66</v>
      </c>
      <c s="37">
        <v>0.644</v>
      </c>
      <c s="36">
        <v>0</v>
      </c>
      <c s="36">
        <f>ROUND(G3217*H3217,6)</f>
      </c>
      <c r="L3217" s="38">
        <v>0</v>
      </c>
      <c s="32">
        <f>ROUND(ROUND(L3217,2)*ROUND(G3217,3),2)</f>
      </c>
      <c s="36" t="s">
        <v>1471</v>
      </c>
      <c>
        <f>(M3217*21)/100</f>
      </c>
      <c t="s">
        <v>28</v>
      </c>
    </row>
    <row r="3218" spans="1:5" ht="25.5">
      <c r="A3218" s="35" t="s">
        <v>56</v>
      </c>
      <c r="E3218" s="39" t="s">
        <v>3772</v>
      </c>
    </row>
    <row r="3219" spans="1:5" ht="12.75">
      <c r="A3219" s="35" t="s">
        <v>57</v>
      </c>
      <c r="E3219" s="40" t="s">
        <v>5</v>
      </c>
    </row>
    <row r="3220" spans="1:5" ht="102">
      <c r="A3220" t="s">
        <v>59</v>
      </c>
      <c r="E3220" s="39" t="s">
        <v>3773</v>
      </c>
    </row>
    <row r="3221" spans="1:16" ht="25.5">
      <c r="A3221" t="s">
        <v>50</v>
      </c>
      <c s="34" t="s">
        <v>3774</v>
      </c>
      <c s="34" t="s">
        <v>3775</v>
      </c>
      <c s="35" t="s">
        <v>5</v>
      </c>
      <c s="6" t="s">
        <v>3776</v>
      </c>
      <c s="36" t="s">
        <v>1470</v>
      </c>
      <c s="37">
        <v>11.417</v>
      </c>
      <c s="36">
        <v>0</v>
      </c>
      <c s="36">
        <f>ROUND(G3221*H3221,6)</f>
      </c>
      <c r="L3221" s="38">
        <v>0</v>
      </c>
      <c s="32">
        <f>ROUND(ROUND(L3221,2)*ROUND(G3221,3),2)</f>
      </c>
      <c s="36" t="s">
        <v>1471</v>
      </c>
      <c>
        <f>(M3221*21)/100</f>
      </c>
      <c t="s">
        <v>28</v>
      </c>
    </row>
    <row r="3222" spans="1:5" ht="25.5">
      <c r="A3222" s="35" t="s">
        <v>56</v>
      </c>
      <c r="E3222" s="39" t="s">
        <v>3776</v>
      </c>
    </row>
    <row r="3223" spans="1:5" ht="12.75">
      <c r="A3223" s="35" t="s">
        <v>57</v>
      </c>
      <c r="E3223" s="40" t="s">
        <v>5</v>
      </c>
    </row>
    <row r="3224" spans="1:5" ht="12.75">
      <c r="A3224" t="s">
        <v>59</v>
      </c>
      <c r="E3224" s="39" t="s">
        <v>5</v>
      </c>
    </row>
    <row r="3225" spans="1:16" ht="25.5">
      <c r="A3225" t="s">
        <v>50</v>
      </c>
      <c s="34" t="s">
        <v>3777</v>
      </c>
      <c s="34" t="s">
        <v>3778</v>
      </c>
      <c s="35" t="s">
        <v>5</v>
      </c>
      <c s="6" t="s">
        <v>3779</v>
      </c>
      <c s="36" t="s">
        <v>1470</v>
      </c>
      <c s="37">
        <v>86.605</v>
      </c>
      <c s="36">
        <v>0</v>
      </c>
      <c s="36">
        <f>ROUND(G3225*H3225,6)</f>
      </c>
      <c r="L3225" s="38">
        <v>0</v>
      </c>
      <c s="32">
        <f>ROUND(ROUND(L3225,2)*ROUND(G3225,3),2)</f>
      </c>
      <c s="36" t="s">
        <v>1471</v>
      </c>
      <c>
        <f>(M3225*21)/100</f>
      </c>
      <c t="s">
        <v>28</v>
      </c>
    </row>
    <row r="3226" spans="1:5" ht="25.5">
      <c r="A3226" s="35" t="s">
        <v>56</v>
      </c>
      <c r="E3226" s="39" t="s">
        <v>3779</v>
      </c>
    </row>
    <row r="3227" spans="1:5" ht="12.75">
      <c r="A3227" s="35" t="s">
        <v>57</v>
      </c>
      <c r="E3227" s="40" t="s">
        <v>5</v>
      </c>
    </row>
    <row r="3228" spans="1:5" ht="12.75">
      <c r="A3228" t="s">
        <v>59</v>
      </c>
      <c r="E3228" s="39" t="s">
        <v>5</v>
      </c>
    </row>
    <row r="3229" spans="1:16" ht="25.5">
      <c r="A3229" t="s">
        <v>50</v>
      </c>
      <c s="34" t="s">
        <v>3780</v>
      </c>
      <c s="34" t="s">
        <v>3781</v>
      </c>
      <c s="35" t="s">
        <v>5</v>
      </c>
      <c s="6" t="s">
        <v>3782</v>
      </c>
      <c s="36" t="s">
        <v>1470</v>
      </c>
      <c s="37">
        <v>2.303</v>
      </c>
      <c s="36">
        <v>0</v>
      </c>
      <c s="36">
        <f>ROUND(G3229*H3229,6)</f>
      </c>
      <c r="L3229" s="38">
        <v>0</v>
      </c>
      <c s="32">
        <f>ROUND(ROUND(L3229,2)*ROUND(G3229,3),2)</f>
      </c>
      <c s="36" t="s">
        <v>1471</v>
      </c>
      <c>
        <f>(M3229*21)/100</f>
      </c>
      <c t="s">
        <v>28</v>
      </c>
    </row>
    <row r="3230" spans="1:5" ht="25.5">
      <c r="A3230" s="35" t="s">
        <v>56</v>
      </c>
      <c r="E3230" s="39" t="s">
        <v>3782</v>
      </c>
    </row>
    <row r="3231" spans="1:5" ht="12.75">
      <c r="A3231" s="35" t="s">
        <v>57</v>
      </c>
      <c r="E3231" s="40" t="s">
        <v>5</v>
      </c>
    </row>
    <row r="3232" spans="1:5" ht="12.75">
      <c r="A3232" t="s">
        <v>59</v>
      </c>
      <c r="E3232" s="39" t="s">
        <v>5</v>
      </c>
    </row>
    <row r="3233" spans="1:16" ht="25.5">
      <c r="A3233" t="s">
        <v>50</v>
      </c>
      <c s="34" t="s">
        <v>3783</v>
      </c>
      <c s="34" t="s">
        <v>3784</v>
      </c>
      <c s="35" t="s">
        <v>5</v>
      </c>
      <c s="6" t="s">
        <v>3785</v>
      </c>
      <c s="36" t="s">
        <v>1470</v>
      </c>
      <c s="37">
        <v>42.107</v>
      </c>
      <c s="36">
        <v>0</v>
      </c>
      <c s="36">
        <f>ROUND(G3233*H3233,6)</f>
      </c>
      <c r="L3233" s="38">
        <v>0</v>
      </c>
      <c s="32">
        <f>ROUND(ROUND(L3233,2)*ROUND(G3233,3),2)</f>
      </c>
      <c s="36" t="s">
        <v>1471</v>
      </c>
      <c>
        <f>(M3233*21)/100</f>
      </c>
      <c t="s">
        <v>28</v>
      </c>
    </row>
    <row r="3234" spans="1:5" ht="25.5">
      <c r="A3234" s="35" t="s">
        <v>56</v>
      </c>
      <c r="E3234" s="39" t="s">
        <v>3785</v>
      </c>
    </row>
    <row r="3235" spans="1:5" ht="12.75">
      <c r="A3235" s="35" t="s">
        <v>57</v>
      </c>
      <c r="E3235" s="40" t="s">
        <v>5</v>
      </c>
    </row>
    <row r="3236" spans="1:5" ht="12.75">
      <c r="A3236" t="s">
        <v>59</v>
      </c>
      <c r="E3236" s="39" t="s">
        <v>5</v>
      </c>
    </row>
    <row r="3237" spans="1:16" ht="25.5">
      <c r="A3237" t="s">
        <v>50</v>
      </c>
      <c s="34" t="s">
        <v>3786</v>
      </c>
      <c s="34" t="s">
        <v>3787</v>
      </c>
      <c s="35" t="s">
        <v>5</v>
      </c>
      <c s="6" t="s">
        <v>3788</v>
      </c>
      <c s="36" t="s">
        <v>1293</v>
      </c>
      <c s="37">
        <v>17.752</v>
      </c>
      <c s="36">
        <v>0</v>
      </c>
      <c s="36">
        <f>ROUND(G3237*H3237,6)</f>
      </c>
      <c r="L3237" s="38">
        <v>0</v>
      </c>
      <c s="32">
        <f>ROUND(ROUND(L3237,2)*ROUND(G3237,3),2)</f>
      </c>
      <c s="36" t="s">
        <v>1471</v>
      </c>
      <c>
        <f>(M3237*21)/100</f>
      </c>
      <c t="s">
        <v>28</v>
      </c>
    </row>
    <row r="3238" spans="1:5" ht="25.5">
      <c r="A3238" s="35" t="s">
        <v>56</v>
      </c>
      <c r="E3238" s="39" t="s">
        <v>3788</v>
      </c>
    </row>
    <row r="3239" spans="1:5" ht="12.75">
      <c r="A3239" s="35" t="s">
        <v>57</v>
      </c>
      <c r="E3239" s="40" t="s">
        <v>5</v>
      </c>
    </row>
    <row r="3240" spans="1:5" ht="12.75">
      <c r="A3240" t="s">
        <v>59</v>
      </c>
      <c r="E3240" s="39" t="s">
        <v>5</v>
      </c>
    </row>
    <row r="3241" spans="1:16" ht="12.75">
      <c r="A3241" t="s">
        <v>50</v>
      </c>
      <c s="34" t="s">
        <v>3789</v>
      </c>
      <c s="34" t="s">
        <v>3790</v>
      </c>
      <c s="35" t="s">
        <v>5</v>
      </c>
      <c s="6" t="s">
        <v>3791</v>
      </c>
      <c s="36" t="s">
        <v>267</v>
      </c>
      <c s="37">
        <v>162.05</v>
      </c>
      <c s="36">
        <v>0</v>
      </c>
      <c s="36">
        <f>ROUND(G3241*H3241,6)</f>
      </c>
      <c r="L3241" s="38">
        <v>0</v>
      </c>
      <c s="32">
        <f>ROUND(ROUND(L3241,2)*ROUND(G3241,3),2)</f>
      </c>
      <c s="36" t="s">
        <v>1471</v>
      </c>
      <c>
        <f>(M3241*21)/100</f>
      </c>
      <c t="s">
        <v>28</v>
      </c>
    </row>
    <row r="3242" spans="1:5" ht="12.75">
      <c r="A3242" s="35" t="s">
        <v>56</v>
      </c>
      <c r="E3242" s="39" t="s">
        <v>3791</v>
      </c>
    </row>
    <row r="3243" spans="1:5" ht="12.75">
      <c r="A3243" s="35" t="s">
        <v>57</v>
      </c>
      <c r="E3243" s="40" t="s">
        <v>5</v>
      </c>
    </row>
    <row r="3244" spans="1:5" ht="63.75">
      <c r="A3244" t="s">
        <v>59</v>
      </c>
      <c r="E3244" s="39" t="s">
        <v>3792</v>
      </c>
    </row>
    <row r="3245" spans="1:16" ht="12.75">
      <c r="A3245" t="s">
        <v>50</v>
      </c>
      <c s="34" t="s">
        <v>3793</v>
      </c>
      <c s="34" t="s">
        <v>3794</v>
      </c>
      <c s="35" t="s">
        <v>5</v>
      </c>
      <c s="6" t="s">
        <v>3795</v>
      </c>
      <c s="36" t="s">
        <v>1293</v>
      </c>
      <c s="37">
        <v>116.28</v>
      </c>
      <c s="36">
        <v>0</v>
      </c>
      <c s="36">
        <f>ROUND(G3245*H3245,6)</f>
      </c>
      <c r="L3245" s="38">
        <v>0</v>
      </c>
      <c s="32">
        <f>ROUND(ROUND(L3245,2)*ROUND(G3245,3),2)</f>
      </c>
      <c s="36" t="s">
        <v>1471</v>
      </c>
      <c>
        <f>(M3245*21)/100</f>
      </c>
      <c t="s">
        <v>28</v>
      </c>
    </row>
    <row r="3246" spans="1:5" ht="12.75">
      <c r="A3246" s="35" t="s">
        <v>56</v>
      </c>
      <c r="E3246" s="39" t="s">
        <v>3795</v>
      </c>
    </row>
    <row r="3247" spans="1:5" ht="12.75">
      <c r="A3247" s="35" t="s">
        <v>57</v>
      </c>
      <c r="E3247" s="40" t="s">
        <v>5</v>
      </c>
    </row>
    <row r="3248" spans="1:5" ht="63.75">
      <c r="A3248" t="s">
        <v>59</v>
      </c>
      <c r="E3248" s="39" t="s">
        <v>3792</v>
      </c>
    </row>
    <row r="3249" spans="1:16" ht="25.5">
      <c r="A3249" t="s">
        <v>50</v>
      </c>
      <c s="34" t="s">
        <v>3796</v>
      </c>
      <c s="34" t="s">
        <v>3797</v>
      </c>
      <c s="35" t="s">
        <v>5</v>
      </c>
      <c s="6" t="s">
        <v>3798</v>
      </c>
      <c s="36" t="s">
        <v>1293</v>
      </c>
      <c s="37">
        <v>27.88</v>
      </c>
      <c s="36">
        <v>0</v>
      </c>
      <c s="36">
        <f>ROUND(G3249*H3249,6)</f>
      </c>
      <c r="L3249" s="38">
        <v>0</v>
      </c>
      <c s="32">
        <f>ROUND(ROUND(L3249,2)*ROUND(G3249,3),2)</f>
      </c>
      <c s="36" t="s">
        <v>1471</v>
      </c>
      <c>
        <f>(M3249*21)/100</f>
      </c>
      <c t="s">
        <v>28</v>
      </c>
    </row>
    <row r="3250" spans="1:5" ht="25.5">
      <c r="A3250" s="35" t="s">
        <v>56</v>
      </c>
      <c r="E3250" s="39" t="s">
        <v>3798</v>
      </c>
    </row>
    <row r="3251" spans="1:5" ht="12.75">
      <c r="A3251" s="35" t="s">
        <v>57</v>
      </c>
      <c r="E3251" s="40" t="s">
        <v>5</v>
      </c>
    </row>
    <row r="3252" spans="1:5" ht="63.75">
      <c r="A3252" t="s">
        <v>59</v>
      </c>
      <c r="E3252" s="39" t="s">
        <v>3792</v>
      </c>
    </row>
    <row r="3253" spans="1:16" ht="25.5">
      <c r="A3253" t="s">
        <v>50</v>
      </c>
      <c s="34" t="s">
        <v>3799</v>
      </c>
      <c s="34" t="s">
        <v>3800</v>
      </c>
      <c s="35" t="s">
        <v>5</v>
      </c>
      <c s="6" t="s">
        <v>3801</v>
      </c>
      <c s="36" t="s">
        <v>1470</v>
      </c>
      <c s="37">
        <v>50.659</v>
      </c>
      <c s="36">
        <v>0</v>
      </c>
      <c s="36">
        <f>ROUND(G3253*H3253,6)</f>
      </c>
      <c r="L3253" s="38">
        <v>0</v>
      </c>
      <c s="32">
        <f>ROUND(ROUND(L3253,2)*ROUND(G3253,3),2)</f>
      </c>
      <c s="36" t="s">
        <v>1471</v>
      </c>
      <c>
        <f>(M3253*21)/100</f>
      </c>
      <c t="s">
        <v>28</v>
      </c>
    </row>
    <row r="3254" spans="1:5" ht="25.5">
      <c r="A3254" s="35" t="s">
        <v>56</v>
      </c>
      <c r="E3254" s="39" t="s">
        <v>3801</v>
      </c>
    </row>
    <row r="3255" spans="1:5" ht="12.75">
      <c r="A3255" s="35" t="s">
        <v>57</v>
      </c>
      <c r="E3255" s="40" t="s">
        <v>5</v>
      </c>
    </row>
    <row r="3256" spans="1:5" ht="12.75">
      <c r="A3256" t="s">
        <v>59</v>
      </c>
      <c r="E3256" s="39" t="s">
        <v>5</v>
      </c>
    </row>
    <row r="3257" spans="1:16" ht="25.5">
      <c r="A3257" t="s">
        <v>50</v>
      </c>
      <c s="34" t="s">
        <v>3802</v>
      </c>
      <c s="34" t="s">
        <v>3803</v>
      </c>
      <c s="35" t="s">
        <v>5</v>
      </c>
      <c s="6" t="s">
        <v>3804</v>
      </c>
      <c s="36" t="s">
        <v>1470</v>
      </c>
      <c s="37">
        <v>81.15</v>
      </c>
      <c s="36">
        <v>0</v>
      </c>
      <c s="36">
        <f>ROUND(G3257*H3257,6)</f>
      </c>
      <c r="L3257" s="38">
        <v>0</v>
      </c>
      <c s="32">
        <f>ROUND(ROUND(L3257,2)*ROUND(G3257,3),2)</f>
      </c>
      <c s="36" t="s">
        <v>1471</v>
      </c>
      <c>
        <f>(M3257*21)/100</f>
      </c>
      <c t="s">
        <v>28</v>
      </c>
    </row>
    <row r="3258" spans="1:5" ht="25.5">
      <c r="A3258" s="35" t="s">
        <v>56</v>
      </c>
      <c r="E3258" s="39" t="s">
        <v>3804</v>
      </c>
    </row>
    <row r="3259" spans="1:5" ht="12.75">
      <c r="A3259" s="35" t="s">
        <v>57</v>
      </c>
      <c r="E3259" s="40" t="s">
        <v>5</v>
      </c>
    </row>
    <row r="3260" spans="1:5" ht="12.75">
      <c r="A3260" t="s">
        <v>59</v>
      </c>
      <c r="E3260" s="39" t="s">
        <v>5</v>
      </c>
    </row>
    <row r="3261" spans="1:16" ht="12.75">
      <c r="A3261" t="s">
        <v>50</v>
      </c>
      <c s="34" t="s">
        <v>3805</v>
      </c>
      <c s="34" t="s">
        <v>3806</v>
      </c>
      <c s="35" t="s">
        <v>5</v>
      </c>
      <c s="6" t="s">
        <v>3807</v>
      </c>
      <c s="36" t="s">
        <v>1063</v>
      </c>
      <c s="37">
        <v>1</v>
      </c>
      <c s="36">
        <v>0</v>
      </c>
      <c s="36">
        <f>ROUND(G3261*H3261,6)</f>
      </c>
      <c r="L3261" s="38">
        <v>0</v>
      </c>
      <c s="32">
        <f>ROUND(ROUND(L3261,2)*ROUND(G3261,3),2)</f>
      </c>
      <c s="36" t="s">
        <v>55</v>
      </c>
      <c>
        <f>(M3261*21)/100</f>
      </c>
      <c t="s">
        <v>28</v>
      </c>
    </row>
    <row r="3262" spans="1:5" ht="12.75">
      <c r="A3262" s="35" t="s">
        <v>56</v>
      </c>
      <c r="E3262" s="39" t="s">
        <v>3807</v>
      </c>
    </row>
    <row r="3263" spans="1:5" ht="12.75">
      <c r="A3263" s="35" t="s">
        <v>57</v>
      </c>
      <c r="E3263" s="40" t="s">
        <v>5</v>
      </c>
    </row>
    <row r="3264" spans="1:5" ht="12.75">
      <c r="A3264" t="s">
        <v>59</v>
      </c>
      <c r="E3264" s="39" t="s">
        <v>5</v>
      </c>
    </row>
    <row r="3265" spans="1:16" ht="25.5">
      <c r="A3265" t="s">
        <v>50</v>
      </c>
      <c s="34" t="s">
        <v>3808</v>
      </c>
      <c s="34" t="s">
        <v>3809</v>
      </c>
      <c s="35" t="s">
        <v>5</v>
      </c>
      <c s="6" t="s">
        <v>3810</v>
      </c>
      <c s="36" t="s">
        <v>1293</v>
      </c>
      <c s="37">
        <v>26.419</v>
      </c>
      <c s="36">
        <v>0</v>
      </c>
      <c s="36">
        <f>ROUND(G3265*H3265,6)</f>
      </c>
      <c r="L3265" s="38">
        <v>0</v>
      </c>
      <c s="32">
        <f>ROUND(ROUND(L3265,2)*ROUND(G3265,3),2)</f>
      </c>
      <c s="36" t="s">
        <v>55</v>
      </c>
      <c>
        <f>(M3265*21)/100</f>
      </c>
      <c t="s">
        <v>28</v>
      </c>
    </row>
    <row r="3266" spans="1:5" ht="25.5">
      <c r="A3266" s="35" t="s">
        <v>56</v>
      </c>
      <c r="E3266" s="39" t="s">
        <v>3810</v>
      </c>
    </row>
    <row r="3267" spans="1:5" ht="12.75">
      <c r="A3267" s="35" t="s">
        <v>57</v>
      </c>
      <c r="E3267" s="40" t="s">
        <v>5</v>
      </c>
    </row>
    <row r="3268" spans="1:5" ht="89.25">
      <c r="A3268" t="s">
        <v>59</v>
      </c>
      <c r="E3268" s="39" t="s">
        <v>3811</v>
      </c>
    </row>
    <row r="3269" spans="1:16" ht="12.75">
      <c r="A3269" t="s">
        <v>50</v>
      </c>
      <c s="34" t="s">
        <v>3812</v>
      </c>
      <c s="34" t="s">
        <v>3813</v>
      </c>
      <c s="35" t="s">
        <v>5</v>
      </c>
      <c s="6" t="s">
        <v>3814</v>
      </c>
      <c s="36" t="s">
        <v>1327</v>
      </c>
      <c s="37">
        <v>177</v>
      </c>
      <c s="36">
        <v>0</v>
      </c>
      <c s="36">
        <f>ROUND(G3269*H3269,6)</f>
      </c>
      <c r="L3269" s="38">
        <v>0</v>
      </c>
      <c s="32">
        <f>ROUND(ROUND(L3269,2)*ROUND(G3269,3),2)</f>
      </c>
      <c s="36" t="s">
        <v>55</v>
      </c>
      <c>
        <f>(M3269*21)/100</f>
      </c>
      <c t="s">
        <v>28</v>
      </c>
    </row>
    <row r="3270" spans="1:5" ht="12.75">
      <c r="A3270" s="35" t="s">
        <v>56</v>
      </c>
      <c r="E3270" s="39" t="s">
        <v>3814</v>
      </c>
    </row>
    <row r="3271" spans="1:5" ht="12.75">
      <c r="A3271" s="35" t="s">
        <v>57</v>
      </c>
      <c r="E3271" s="40" t="s">
        <v>5</v>
      </c>
    </row>
    <row r="3272" spans="1:5" ht="63.75">
      <c r="A3272" t="s">
        <v>59</v>
      </c>
      <c r="E3272" s="39" t="s">
        <v>3815</v>
      </c>
    </row>
    <row r="3273" spans="1:16" ht="12.75">
      <c r="A3273" t="s">
        <v>50</v>
      </c>
      <c s="34" t="s">
        <v>3816</v>
      </c>
      <c s="34" t="s">
        <v>3817</v>
      </c>
      <c s="35" t="s">
        <v>5</v>
      </c>
      <c s="6" t="s">
        <v>3818</v>
      </c>
      <c s="36" t="s">
        <v>1327</v>
      </c>
      <c s="37">
        <v>64</v>
      </c>
      <c s="36">
        <v>0</v>
      </c>
      <c s="36">
        <f>ROUND(G3273*H3273,6)</f>
      </c>
      <c r="L3273" s="38">
        <v>0</v>
      </c>
      <c s="32">
        <f>ROUND(ROUND(L3273,2)*ROUND(G3273,3),2)</f>
      </c>
      <c s="36" t="s">
        <v>55</v>
      </c>
      <c>
        <f>(M3273*21)/100</f>
      </c>
      <c t="s">
        <v>28</v>
      </c>
    </row>
    <row r="3274" spans="1:5" ht="12.75">
      <c r="A3274" s="35" t="s">
        <v>56</v>
      </c>
      <c r="E3274" s="39" t="s">
        <v>3818</v>
      </c>
    </row>
    <row r="3275" spans="1:5" ht="12.75">
      <c r="A3275" s="35" t="s">
        <v>57</v>
      </c>
      <c r="E3275" s="40" t="s">
        <v>5</v>
      </c>
    </row>
    <row r="3276" spans="1:5" ht="63.75">
      <c r="A3276" t="s">
        <v>59</v>
      </c>
      <c r="E3276" s="39" t="s">
        <v>3815</v>
      </c>
    </row>
    <row r="3277" spans="1:16" ht="12.75">
      <c r="A3277" t="s">
        <v>50</v>
      </c>
      <c s="34" t="s">
        <v>3819</v>
      </c>
      <c s="34" t="s">
        <v>3820</v>
      </c>
      <c s="35" t="s">
        <v>5</v>
      </c>
      <c s="6" t="s">
        <v>3821</v>
      </c>
      <c s="36" t="s">
        <v>1293</v>
      </c>
      <c s="37">
        <v>98.021</v>
      </c>
      <c s="36">
        <v>0</v>
      </c>
      <c s="36">
        <f>ROUND(G3277*H3277,6)</f>
      </c>
      <c r="L3277" s="38">
        <v>0</v>
      </c>
      <c s="32">
        <f>ROUND(ROUND(L3277,2)*ROUND(G3277,3),2)</f>
      </c>
      <c s="36" t="s">
        <v>55</v>
      </c>
      <c>
        <f>(M3277*21)/100</f>
      </c>
      <c t="s">
        <v>28</v>
      </c>
    </row>
    <row r="3278" spans="1:5" ht="12.75">
      <c r="A3278" s="35" t="s">
        <v>56</v>
      </c>
      <c r="E3278" s="39" t="s">
        <v>3821</v>
      </c>
    </row>
    <row r="3279" spans="1:5" ht="267.75">
      <c r="A3279" s="35" t="s">
        <v>57</v>
      </c>
      <c r="E3279" s="42" t="s">
        <v>3822</v>
      </c>
    </row>
    <row r="3280" spans="1:5" ht="63.75">
      <c r="A3280" t="s">
        <v>59</v>
      </c>
      <c r="E3280" s="39" t="s">
        <v>3823</v>
      </c>
    </row>
    <row r="3281" spans="1:16" ht="12.75">
      <c r="A3281" t="s">
        <v>50</v>
      </c>
      <c s="34" t="s">
        <v>3824</v>
      </c>
      <c s="34" t="s">
        <v>3825</v>
      </c>
      <c s="35" t="s">
        <v>5</v>
      </c>
      <c s="6" t="s">
        <v>3826</v>
      </c>
      <c s="36" t="s">
        <v>1293</v>
      </c>
      <c s="37">
        <v>55.343</v>
      </c>
      <c s="36">
        <v>0</v>
      </c>
      <c s="36">
        <f>ROUND(G3281*H3281,6)</f>
      </c>
      <c r="L3281" s="38">
        <v>0</v>
      </c>
      <c s="32">
        <f>ROUND(ROUND(L3281,2)*ROUND(G3281,3),2)</f>
      </c>
      <c s="36" t="s">
        <v>55</v>
      </c>
      <c>
        <f>(M3281*21)/100</f>
      </c>
      <c t="s">
        <v>28</v>
      </c>
    </row>
    <row r="3282" spans="1:5" ht="12.75">
      <c r="A3282" s="35" t="s">
        <v>56</v>
      </c>
      <c r="E3282" s="39" t="s">
        <v>3826</v>
      </c>
    </row>
    <row r="3283" spans="1:5" ht="12.75">
      <c r="A3283" s="35" t="s">
        <v>57</v>
      </c>
      <c r="E3283" s="40" t="s">
        <v>5</v>
      </c>
    </row>
    <row r="3284" spans="1:5" ht="63.75">
      <c r="A3284" t="s">
        <v>59</v>
      </c>
      <c r="E3284" s="39" t="s">
        <v>3823</v>
      </c>
    </row>
    <row r="3285" spans="1:16" ht="25.5">
      <c r="A3285" t="s">
        <v>50</v>
      </c>
      <c s="34" t="s">
        <v>3827</v>
      </c>
      <c s="34" t="s">
        <v>3828</v>
      </c>
      <c s="35" t="s">
        <v>5</v>
      </c>
      <c s="6" t="s">
        <v>3829</v>
      </c>
      <c s="36" t="s">
        <v>1293</v>
      </c>
      <c s="37">
        <v>21.815</v>
      </c>
      <c s="36">
        <v>0</v>
      </c>
      <c s="36">
        <f>ROUND(G3285*H3285,6)</f>
      </c>
      <c r="L3285" s="38">
        <v>0</v>
      </c>
      <c s="32">
        <f>ROUND(ROUND(L3285,2)*ROUND(G3285,3),2)</f>
      </c>
      <c s="36" t="s">
        <v>55</v>
      </c>
      <c>
        <f>(M3285*21)/100</f>
      </c>
      <c t="s">
        <v>28</v>
      </c>
    </row>
    <row r="3286" spans="1:5" ht="25.5">
      <c r="A3286" s="35" t="s">
        <v>56</v>
      </c>
      <c r="E3286" s="39" t="s">
        <v>3829</v>
      </c>
    </row>
    <row r="3287" spans="1:5" ht="12.75">
      <c r="A3287" s="35" t="s">
        <v>57</v>
      </c>
      <c r="E3287" s="40" t="s">
        <v>5</v>
      </c>
    </row>
    <row r="3288" spans="1:5" ht="63.75">
      <c r="A3288" t="s">
        <v>59</v>
      </c>
      <c r="E3288" s="39" t="s">
        <v>3823</v>
      </c>
    </row>
    <row r="3289" spans="1:16" ht="25.5">
      <c r="A3289" t="s">
        <v>50</v>
      </c>
      <c s="34" t="s">
        <v>3830</v>
      </c>
      <c s="34" t="s">
        <v>3831</v>
      </c>
      <c s="35" t="s">
        <v>5</v>
      </c>
      <c s="6" t="s">
        <v>3832</v>
      </c>
      <c s="36" t="s">
        <v>1293</v>
      </c>
      <c s="37">
        <v>63.04</v>
      </c>
      <c s="36">
        <v>0</v>
      </c>
      <c s="36">
        <f>ROUND(G3289*H3289,6)</f>
      </c>
      <c r="L3289" s="38">
        <v>0</v>
      </c>
      <c s="32">
        <f>ROUND(ROUND(L3289,2)*ROUND(G3289,3),2)</f>
      </c>
      <c s="36" t="s">
        <v>55</v>
      </c>
      <c>
        <f>(M3289*21)/100</f>
      </c>
      <c t="s">
        <v>28</v>
      </c>
    </row>
    <row r="3290" spans="1:5" ht="38.25">
      <c r="A3290" s="35" t="s">
        <v>56</v>
      </c>
      <c r="E3290" s="39" t="s">
        <v>3833</v>
      </c>
    </row>
    <row r="3291" spans="1:5" ht="12.75">
      <c r="A3291" s="35" t="s">
        <v>57</v>
      </c>
      <c r="E3291" s="40" t="s">
        <v>5</v>
      </c>
    </row>
    <row r="3292" spans="1:5" ht="12.75">
      <c r="A3292" t="s">
        <v>59</v>
      </c>
      <c r="E3292" s="39" t="s">
        <v>5</v>
      </c>
    </row>
    <row r="3293" spans="1:16" ht="25.5">
      <c r="A3293" t="s">
        <v>50</v>
      </c>
      <c s="34" t="s">
        <v>3834</v>
      </c>
      <c s="34" t="s">
        <v>3835</v>
      </c>
      <c s="35" t="s">
        <v>5</v>
      </c>
      <c s="6" t="s">
        <v>3836</v>
      </c>
      <c s="36" t="s">
        <v>1293</v>
      </c>
      <c s="37">
        <v>5.52</v>
      </c>
      <c s="36">
        <v>0</v>
      </c>
      <c s="36">
        <f>ROUND(G3293*H3293,6)</f>
      </c>
      <c r="L3293" s="38">
        <v>0</v>
      </c>
      <c s="32">
        <f>ROUND(ROUND(L3293,2)*ROUND(G3293,3),2)</f>
      </c>
      <c s="36" t="s">
        <v>55</v>
      </c>
      <c>
        <f>(M3293*21)/100</f>
      </c>
      <c t="s">
        <v>28</v>
      </c>
    </row>
    <row r="3294" spans="1:5" ht="38.25">
      <c r="A3294" s="35" t="s">
        <v>56</v>
      </c>
      <c r="E3294" s="39" t="s">
        <v>3837</v>
      </c>
    </row>
    <row r="3295" spans="1:5" ht="12.75">
      <c r="A3295" s="35" t="s">
        <v>57</v>
      </c>
      <c r="E3295" s="40" t="s">
        <v>5</v>
      </c>
    </row>
    <row r="3296" spans="1:5" ht="12.75">
      <c r="A3296" t="s">
        <v>59</v>
      </c>
      <c r="E3296" s="39" t="s">
        <v>5</v>
      </c>
    </row>
    <row r="3297" spans="1:16" ht="12.75">
      <c r="A3297" t="s">
        <v>50</v>
      </c>
      <c s="34" t="s">
        <v>3838</v>
      </c>
      <c s="34" t="s">
        <v>3839</v>
      </c>
      <c s="35" t="s">
        <v>5</v>
      </c>
      <c s="6" t="s">
        <v>3840</v>
      </c>
      <c s="36" t="s">
        <v>1293</v>
      </c>
      <c s="37">
        <v>67.794</v>
      </c>
      <c s="36">
        <v>0</v>
      </c>
      <c s="36">
        <f>ROUND(G3297*H3297,6)</f>
      </c>
      <c r="L3297" s="38">
        <v>0</v>
      </c>
      <c s="32">
        <f>ROUND(ROUND(L3297,2)*ROUND(G3297,3),2)</f>
      </c>
      <c s="36" t="s">
        <v>55</v>
      </c>
      <c>
        <f>(M3297*21)/100</f>
      </c>
      <c t="s">
        <v>28</v>
      </c>
    </row>
    <row r="3298" spans="1:5" ht="12.75">
      <c r="A3298" s="35" t="s">
        <v>56</v>
      </c>
      <c r="E3298" s="39" t="s">
        <v>3840</v>
      </c>
    </row>
    <row r="3299" spans="1:5" ht="12.75">
      <c r="A3299" s="35" t="s">
        <v>57</v>
      </c>
      <c r="E3299" s="40" t="s">
        <v>5</v>
      </c>
    </row>
    <row r="3300" spans="1:5" ht="12.75">
      <c r="A3300" t="s">
        <v>59</v>
      </c>
      <c r="E3300" s="39" t="s">
        <v>5</v>
      </c>
    </row>
    <row r="3301" spans="1:16" ht="12.75">
      <c r="A3301" t="s">
        <v>50</v>
      </c>
      <c s="34" t="s">
        <v>3841</v>
      </c>
      <c s="34" t="s">
        <v>3842</v>
      </c>
      <c s="35" t="s">
        <v>5</v>
      </c>
      <c s="6" t="s">
        <v>3843</v>
      </c>
      <c s="36" t="s">
        <v>1293</v>
      </c>
      <c s="37">
        <v>5.4</v>
      </c>
      <c s="36">
        <v>0</v>
      </c>
      <c s="36">
        <f>ROUND(G3301*H3301,6)</f>
      </c>
      <c r="L3301" s="38">
        <v>0</v>
      </c>
      <c s="32">
        <f>ROUND(ROUND(L3301,2)*ROUND(G3301,3),2)</f>
      </c>
      <c s="36" t="s">
        <v>55</v>
      </c>
      <c>
        <f>(M3301*21)/100</f>
      </c>
      <c t="s">
        <v>28</v>
      </c>
    </row>
    <row r="3302" spans="1:5" ht="12.75">
      <c r="A3302" s="35" t="s">
        <v>56</v>
      </c>
      <c r="E3302" s="39" t="s">
        <v>3843</v>
      </c>
    </row>
    <row r="3303" spans="1:5" ht="12.75">
      <c r="A3303" s="35" t="s">
        <v>57</v>
      </c>
      <c r="E3303" s="40" t="s">
        <v>5</v>
      </c>
    </row>
    <row r="3304" spans="1:5" ht="12.75">
      <c r="A3304" t="s">
        <v>59</v>
      </c>
      <c r="E3304" s="39" t="s">
        <v>5</v>
      </c>
    </row>
    <row r="3305" spans="1:16" ht="12.75">
      <c r="A3305" t="s">
        <v>50</v>
      </c>
      <c s="34" t="s">
        <v>3844</v>
      </c>
      <c s="34" t="s">
        <v>3845</v>
      </c>
      <c s="35" t="s">
        <v>5</v>
      </c>
      <c s="6" t="s">
        <v>3846</v>
      </c>
      <c s="36" t="s">
        <v>267</v>
      </c>
      <c s="37">
        <v>31.706</v>
      </c>
      <c s="36">
        <v>0</v>
      </c>
      <c s="36">
        <f>ROUND(G3305*H3305,6)</f>
      </c>
      <c r="L3305" s="38">
        <v>0</v>
      </c>
      <c s="32">
        <f>ROUND(ROUND(L3305,2)*ROUND(G3305,3),2)</f>
      </c>
      <c s="36" t="s">
        <v>55</v>
      </c>
      <c>
        <f>(M3305*21)/100</f>
      </c>
      <c t="s">
        <v>28</v>
      </c>
    </row>
    <row r="3306" spans="1:5" ht="12.75">
      <c r="A3306" s="35" t="s">
        <v>56</v>
      </c>
      <c r="E3306" s="39" t="s">
        <v>3846</v>
      </c>
    </row>
    <row r="3307" spans="1:5" ht="12.75">
      <c r="A3307" s="35" t="s">
        <v>57</v>
      </c>
      <c r="E3307" s="40" t="s">
        <v>5</v>
      </c>
    </row>
    <row r="3308" spans="1:5" ht="12.75">
      <c r="A3308" t="s">
        <v>59</v>
      </c>
      <c r="E3308" s="39" t="s">
        <v>5</v>
      </c>
    </row>
    <row r="3309" spans="1:16" ht="12.75">
      <c r="A3309" t="s">
        <v>50</v>
      </c>
      <c s="34" t="s">
        <v>3847</v>
      </c>
      <c s="34" t="s">
        <v>3848</v>
      </c>
      <c s="35" t="s">
        <v>5</v>
      </c>
      <c s="6" t="s">
        <v>3849</v>
      </c>
      <c s="36" t="s">
        <v>267</v>
      </c>
      <c s="37">
        <v>13.02</v>
      </c>
      <c s="36">
        <v>0</v>
      </c>
      <c s="36">
        <f>ROUND(G3309*H3309,6)</f>
      </c>
      <c r="L3309" s="38">
        <v>0</v>
      </c>
      <c s="32">
        <f>ROUND(ROUND(L3309,2)*ROUND(G3309,3),2)</f>
      </c>
      <c s="36" t="s">
        <v>55</v>
      </c>
      <c>
        <f>(M3309*21)/100</f>
      </c>
      <c t="s">
        <v>28</v>
      </c>
    </row>
    <row r="3310" spans="1:5" ht="12.75">
      <c r="A3310" s="35" t="s">
        <v>56</v>
      </c>
      <c r="E3310" s="39" t="s">
        <v>3849</v>
      </c>
    </row>
    <row r="3311" spans="1:5" ht="12.75">
      <c r="A3311" s="35" t="s">
        <v>57</v>
      </c>
      <c r="E3311" s="40" t="s">
        <v>5</v>
      </c>
    </row>
    <row r="3312" spans="1:5" ht="12.75">
      <c r="A3312" t="s">
        <v>59</v>
      </c>
      <c r="E3312" s="39" t="s">
        <v>5</v>
      </c>
    </row>
    <row r="3313" spans="1:16" ht="25.5">
      <c r="A3313" t="s">
        <v>50</v>
      </c>
      <c s="34" t="s">
        <v>3850</v>
      </c>
      <c s="34" t="s">
        <v>3851</v>
      </c>
      <c s="35" t="s">
        <v>5</v>
      </c>
      <c s="6" t="s">
        <v>3852</v>
      </c>
      <c s="36" t="s">
        <v>267</v>
      </c>
      <c s="37">
        <v>13.02</v>
      </c>
      <c s="36">
        <v>0</v>
      </c>
      <c s="36">
        <f>ROUND(G3313*H3313,6)</f>
      </c>
      <c r="L3313" s="38">
        <v>0</v>
      </c>
      <c s="32">
        <f>ROUND(ROUND(L3313,2)*ROUND(G3313,3),2)</f>
      </c>
      <c s="36" t="s">
        <v>55</v>
      </c>
      <c>
        <f>(M3313*21)/100</f>
      </c>
      <c t="s">
        <v>28</v>
      </c>
    </row>
    <row r="3314" spans="1:5" ht="25.5">
      <c r="A3314" s="35" t="s">
        <v>56</v>
      </c>
      <c r="E3314" s="39" t="s">
        <v>3852</v>
      </c>
    </row>
    <row r="3315" spans="1:5" ht="12.75">
      <c r="A3315" s="35" t="s">
        <v>57</v>
      </c>
      <c r="E3315" s="40" t="s">
        <v>5</v>
      </c>
    </row>
    <row r="3316" spans="1:5" ht="12.75">
      <c r="A3316" t="s">
        <v>59</v>
      </c>
      <c r="E3316" s="39" t="s">
        <v>5</v>
      </c>
    </row>
    <row r="3317" spans="1:16" ht="12.75">
      <c r="A3317" t="s">
        <v>50</v>
      </c>
      <c s="34" t="s">
        <v>3853</v>
      </c>
      <c s="34" t="s">
        <v>3854</v>
      </c>
      <c s="35" t="s">
        <v>5</v>
      </c>
      <c s="6" t="s">
        <v>3855</v>
      </c>
      <c s="36" t="s">
        <v>267</v>
      </c>
      <c s="37">
        <v>21.66</v>
      </c>
      <c s="36">
        <v>0</v>
      </c>
      <c s="36">
        <f>ROUND(G3317*H3317,6)</f>
      </c>
      <c r="L3317" s="38">
        <v>0</v>
      </c>
      <c s="32">
        <f>ROUND(ROUND(L3317,2)*ROUND(G3317,3),2)</f>
      </c>
      <c s="36" t="s">
        <v>55</v>
      </c>
      <c>
        <f>(M3317*21)/100</f>
      </c>
      <c t="s">
        <v>28</v>
      </c>
    </row>
    <row r="3318" spans="1:5" ht="12.75">
      <c r="A3318" s="35" t="s">
        <v>56</v>
      </c>
      <c r="E3318" s="39" t="s">
        <v>3855</v>
      </c>
    </row>
    <row r="3319" spans="1:5" ht="12.75">
      <c r="A3319" s="35" t="s">
        <v>57</v>
      </c>
      <c r="E3319" s="40" t="s">
        <v>5</v>
      </c>
    </row>
    <row r="3320" spans="1:5" ht="12.75">
      <c r="A3320" t="s">
        <v>59</v>
      </c>
      <c r="E3320" s="39" t="s">
        <v>5</v>
      </c>
    </row>
    <row r="3321" spans="1:16" ht="25.5">
      <c r="A3321" t="s">
        <v>50</v>
      </c>
      <c s="34" t="s">
        <v>3856</v>
      </c>
      <c s="34" t="s">
        <v>3857</v>
      </c>
      <c s="35" t="s">
        <v>5</v>
      </c>
      <c s="6" t="s">
        <v>3858</v>
      </c>
      <c s="36" t="s">
        <v>1470</v>
      </c>
      <c s="37">
        <v>0.384</v>
      </c>
      <c s="36">
        <v>0</v>
      </c>
      <c s="36">
        <f>ROUND(G3321*H3321,6)</f>
      </c>
      <c r="L3321" s="38">
        <v>0</v>
      </c>
      <c s="32">
        <f>ROUND(ROUND(L3321,2)*ROUND(G3321,3),2)</f>
      </c>
      <c s="36" t="s">
        <v>55</v>
      </c>
      <c>
        <f>(M3321*21)/100</f>
      </c>
      <c t="s">
        <v>28</v>
      </c>
    </row>
    <row r="3322" spans="1:5" ht="25.5">
      <c r="A3322" s="35" t="s">
        <v>56</v>
      </c>
      <c r="E3322" s="39" t="s">
        <v>3858</v>
      </c>
    </row>
    <row r="3323" spans="1:5" ht="12.75">
      <c r="A3323" s="35" t="s">
        <v>57</v>
      </c>
      <c r="E3323" s="40" t="s">
        <v>5</v>
      </c>
    </row>
    <row r="3324" spans="1:5" ht="38.25">
      <c r="A3324" t="s">
        <v>59</v>
      </c>
      <c r="E3324" s="39" t="s">
        <v>3859</v>
      </c>
    </row>
    <row r="3325" spans="1:16" ht="25.5">
      <c r="A3325" t="s">
        <v>50</v>
      </c>
      <c s="34" t="s">
        <v>3860</v>
      </c>
      <c s="34" t="s">
        <v>3861</v>
      </c>
      <c s="35" t="s">
        <v>5</v>
      </c>
      <c s="6" t="s">
        <v>3862</v>
      </c>
      <c s="36" t="s">
        <v>1470</v>
      </c>
      <c s="37">
        <v>9.099</v>
      </c>
      <c s="36">
        <v>0</v>
      </c>
      <c s="36">
        <f>ROUND(G3325*H3325,6)</f>
      </c>
      <c r="L3325" s="38">
        <v>0</v>
      </c>
      <c s="32">
        <f>ROUND(ROUND(L3325,2)*ROUND(G3325,3),2)</f>
      </c>
      <c s="36" t="s">
        <v>55</v>
      </c>
      <c>
        <f>(M3325*21)/100</f>
      </c>
      <c t="s">
        <v>28</v>
      </c>
    </row>
    <row r="3326" spans="1:5" ht="25.5">
      <c r="A3326" s="35" t="s">
        <v>56</v>
      </c>
      <c r="E3326" s="39" t="s">
        <v>3862</v>
      </c>
    </row>
    <row r="3327" spans="1:5" ht="12.75">
      <c r="A3327" s="35" t="s">
        <v>57</v>
      </c>
      <c r="E3327" s="40" t="s">
        <v>5</v>
      </c>
    </row>
    <row r="3328" spans="1:5" ht="38.25">
      <c r="A3328" t="s">
        <v>59</v>
      </c>
      <c r="E3328" s="39" t="s">
        <v>3859</v>
      </c>
    </row>
    <row r="3329" spans="1:16" ht="25.5">
      <c r="A3329" t="s">
        <v>50</v>
      </c>
      <c s="34" t="s">
        <v>3863</v>
      </c>
      <c s="34" t="s">
        <v>3864</v>
      </c>
      <c s="35" t="s">
        <v>5</v>
      </c>
      <c s="6" t="s">
        <v>3865</v>
      </c>
      <c s="36" t="s">
        <v>1470</v>
      </c>
      <c s="37">
        <v>5.174</v>
      </c>
      <c s="36">
        <v>0</v>
      </c>
      <c s="36">
        <f>ROUND(G3329*H3329,6)</f>
      </c>
      <c r="L3329" s="38">
        <v>0</v>
      </c>
      <c s="32">
        <f>ROUND(ROUND(L3329,2)*ROUND(G3329,3),2)</f>
      </c>
      <c s="36" t="s">
        <v>55</v>
      </c>
      <c>
        <f>(M3329*21)/100</f>
      </c>
      <c t="s">
        <v>28</v>
      </c>
    </row>
    <row r="3330" spans="1:5" ht="25.5">
      <c r="A3330" s="35" t="s">
        <v>56</v>
      </c>
      <c r="E3330" s="39" t="s">
        <v>3865</v>
      </c>
    </row>
    <row r="3331" spans="1:5" ht="12.75">
      <c r="A3331" s="35" t="s">
        <v>57</v>
      </c>
      <c r="E3331" s="40" t="s">
        <v>5</v>
      </c>
    </row>
    <row r="3332" spans="1:5" ht="38.25">
      <c r="A3332" t="s">
        <v>59</v>
      </c>
      <c r="E3332" s="39" t="s">
        <v>3859</v>
      </c>
    </row>
    <row r="3333" spans="1:16" ht="25.5">
      <c r="A3333" t="s">
        <v>50</v>
      </c>
      <c s="34" t="s">
        <v>3866</v>
      </c>
      <c s="34" t="s">
        <v>3867</v>
      </c>
      <c s="35" t="s">
        <v>5</v>
      </c>
      <c s="6" t="s">
        <v>3868</v>
      </c>
      <c s="36" t="s">
        <v>1327</v>
      </c>
      <c s="37">
        <v>60</v>
      </c>
      <c s="36">
        <v>0</v>
      </c>
      <c s="36">
        <f>ROUND(G3333*H3333,6)</f>
      </c>
      <c r="L3333" s="38">
        <v>0</v>
      </c>
      <c s="32">
        <f>ROUND(ROUND(L3333,2)*ROUND(G3333,3),2)</f>
      </c>
      <c s="36" t="s">
        <v>55</v>
      </c>
      <c>
        <f>(M3333*21)/100</f>
      </c>
      <c t="s">
        <v>28</v>
      </c>
    </row>
    <row r="3334" spans="1:5" ht="25.5">
      <c r="A3334" s="35" t="s">
        <v>56</v>
      </c>
      <c r="E3334" s="39" t="s">
        <v>3868</v>
      </c>
    </row>
    <row r="3335" spans="1:5" ht="12.75">
      <c r="A3335" s="35" t="s">
        <v>57</v>
      </c>
      <c r="E3335" s="40" t="s">
        <v>5</v>
      </c>
    </row>
    <row r="3336" spans="1:5" ht="12.75">
      <c r="A3336" t="s">
        <v>59</v>
      </c>
      <c r="E3336" s="39" t="s">
        <v>5</v>
      </c>
    </row>
    <row r="3337" spans="1:16" ht="25.5">
      <c r="A3337" t="s">
        <v>50</v>
      </c>
      <c s="34" t="s">
        <v>3869</v>
      </c>
      <c s="34" t="s">
        <v>3870</v>
      </c>
      <c s="35" t="s">
        <v>5</v>
      </c>
      <c s="6" t="s">
        <v>3871</v>
      </c>
      <c s="36" t="s">
        <v>267</v>
      </c>
      <c s="37">
        <v>54.05</v>
      </c>
      <c s="36">
        <v>0</v>
      </c>
      <c s="36">
        <f>ROUND(G3337*H3337,6)</f>
      </c>
      <c r="L3337" s="38">
        <v>0</v>
      </c>
      <c s="32">
        <f>ROUND(ROUND(L3337,2)*ROUND(G3337,3),2)</f>
      </c>
      <c s="36" t="s">
        <v>55</v>
      </c>
      <c>
        <f>(M3337*21)/100</f>
      </c>
      <c t="s">
        <v>28</v>
      </c>
    </row>
    <row r="3338" spans="1:5" ht="25.5">
      <c r="A3338" s="35" t="s">
        <v>56</v>
      </c>
      <c r="E3338" s="39" t="s">
        <v>3871</v>
      </c>
    </row>
    <row r="3339" spans="1:5" ht="12.75">
      <c r="A3339" s="35" t="s">
        <v>57</v>
      </c>
      <c r="E3339" s="40" t="s">
        <v>5</v>
      </c>
    </row>
    <row r="3340" spans="1:5" ht="12.75">
      <c r="A3340" t="s">
        <v>59</v>
      </c>
      <c r="E3340" s="39" t="s">
        <v>5</v>
      </c>
    </row>
    <row r="3341" spans="1:16" ht="25.5">
      <c r="A3341" t="s">
        <v>50</v>
      </c>
      <c s="34" t="s">
        <v>3872</v>
      </c>
      <c s="34" t="s">
        <v>3873</v>
      </c>
      <c s="35" t="s">
        <v>5</v>
      </c>
      <c s="6" t="s">
        <v>3874</v>
      </c>
      <c s="36" t="s">
        <v>267</v>
      </c>
      <c s="37">
        <v>72.95</v>
      </c>
      <c s="36">
        <v>0</v>
      </c>
      <c s="36">
        <f>ROUND(G3341*H3341,6)</f>
      </c>
      <c r="L3341" s="38">
        <v>0</v>
      </c>
      <c s="32">
        <f>ROUND(ROUND(L3341,2)*ROUND(G3341,3),2)</f>
      </c>
      <c s="36" t="s">
        <v>55</v>
      </c>
      <c>
        <f>(M3341*21)/100</f>
      </c>
      <c t="s">
        <v>28</v>
      </c>
    </row>
    <row r="3342" spans="1:5" ht="25.5">
      <c r="A3342" s="35" t="s">
        <v>56</v>
      </c>
      <c r="E3342" s="39" t="s">
        <v>3874</v>
      </c>
    </row>
    <row r="3343" spans="1:5" ht="12.75">
      <c r="A3343" s="35" t="s">
        <v>57</v>
      </c>
      <c r="E3343" s="40" t="s">
        <v>5</v>
      </c>
    </row>
    <row r="3344" spans="1:5" ht="12.75">
      <c r="A3344" t="s">
        <v>59</v>
      </c>
      <c r="E3344" s="39" t="s">
        <v>5</v>
      </c>
    </row>
    <row r="3345" spans="1:16" ht="12.75">
      <c r="A3345" t="s">
        <v>50</v>
      </c>
      <c s="34" t="s">
        <v>3875</v>
      </c>
      <c s="34" t="s">
        <v>3876</v>
      </c>
      <c s="35" t="s">
        <v>5</v>
      </c>
      <c s="6" t="s">
        <v>3877</v>
      </c>
      <c s="36" t="s">
        <v>1470</v>
      </c>
      <c s="37">
        <v>0.84</v>
      </c>
      <c s="36">
        <v>0</v>
      </c>
      <c s="36">
        <f>ROUND(G3345*H3345,6)</f>
      </c>
      <c r="L3345" s="38">
        <v>0</v>
      </c>
      <c s="32">
        <f>ROUND(ROUND(L3345,2)*ROUND(G3345,3),2)</f>
      </c>
      <c s="36" t="s">
        <v>55</v>
      </c>
      <c>
        <f>(M3345*21)/100</f>
      </c>
      <c t="s">
        <v>28</v>
      </c>
    </row>
    <row r="3346" spans="1:5" ht="12.75">
      <c r="A3346" s="35" t="s">
        <v>56</v>
      </c>
      <c r="E3346" s="39" t="s">
        <v>3877</v>
      </c>
    </row>
    <row r="3347" spans="1:5" ht="12.75">
      <c r="A3347" s="35" t="s">
        <v>57</v>
      </c>
      <c r="E3347" s="40" t="s">
        <v>5</v>
      </c>
    </row>
    <row r="3348" spans="1:5" ht="12.75">
      <c r="A3348" t="s">
        <v>59</v>
      </c>
      <c r="E3348" s="39" t="s">
        <v>5</v>
      </c>
    </row>
    <row r="3349" spans="1:16" ht="12.75">
      <c r="A3349" t="s">
        <v>50</v>
      </c>
      <c s="34" t="s">
        <v>3878</v>
      </c>
      <c s="34" t="s">
        <v>3879</v>
      </c>
      <c s="35" t="s">
        <v>5</v>
      </c>
      <c s="6" t="s">
        <v>3880</v>
      </c>
      <c s="36" t="s">
        <v>267</v>
      </c>
      <c s="37">
        <v>35.1</v>
      </c>
      <c s="36">
        <v>0</v>
      </c>
      <c s="36">
        <f>ROUND(G3349*H3349,6)</f>
      </c>
      <c r="L3349" s="38">
        <v>0</v>
      </c>
      <c s="32">
        <f>ROUND(ROUND(L3349,2)*ROUND(G3349,3),2)</f>
      </c>
      <c s="36" t="s">
        <v>55</v>
      </c>
      <c>
        <f>(M3349*21)/100</f>
      </c>
      <c t="s">
        <v>28</v>
      </c>
    </row>
    <row r="3350" spans="1:5" ht="12.75">
      <c r="A3350" s="35" t="s">
        <v>56</v>
      </c>
      <c r="E3350" s="39" t="s">
        <v>3880</v>
      </c>
    </row>
    <row r="3351" spans="1:5" ht="12.75">
      <c r="A3351" s="35" t="s">
        <v>57</v>
      </c>
      <c r="E3351" s="40" t="s">
        <v>5</v>
      </c>
    </row>
    <row r="3352" spans="1:5" ht="12.75">
      <c r="A3352" t="s">
        <v>59</v>
      </c>
      <c r="E3352" s="39" t="s">
        <v>5</v>
      </c>
    </row>
    <row r="3353" spans="1:16" ht="25.5">
      <c r="A3353" t="s">
        <v>50</v>
      </c>
      <c s="34" t="s">
        <v>3881</v>
      </c>
      <c s="34" t="s">
        <v>3882</v>
      </c>
      <c s="35" t="s">
        <v>5</v>
      </c>
      <c s="6" t="s">
        <v>3883</v>
      </c>
      <c s="36" t="s">
        <v>1327</v>
      </c>
      <c s="37">
        <v>4</v>
      </c>
      <c s="36">
        <v>0</v>
      </c>
      <c s="36">
        <f>ROUND(G3353*H3353,6)</f>
      </c>
      <c r="L3353" s="38">
        <v>0</v>
      </c>
      <c s="32">
        <f>ROUND(ROUND(L3353,2)*ROUND(G3353,3),2)</f>
      </c>
      <c s="36" t="s">
        <v>55</v>
      </c>
      <c>
        <f>(M3353*21)/100</f>
      </c>
      <c t="s">
        <v>28</v>
      </c>
    </row>
    <row r="3354" spans="1:5" ht="25.5">
      <c r="A3354" s="35" t="s">
        <v>56</v>
      </c>
      <c r="E3354" s="39" t="s">
        <v>3883</v>
      </c>
    </row>
    <row r="3355" spans="1:5" ht="12.75">
      <c r="A3355" s="35" t="s">
        <v>57</v>
      </c>
      <c r="E3355" s="40" t="s">
        <v>5</v>
      </c>
    </row>
    <row r="3356" spans="1:5" ht="12.75">
      <c r="A3356" t="s">
        <v>59</v>
      </c>
      <c r="E3356" s="39" t="s">
        <v>5</v>
      </c>
    </row>
    <row r="3357" spans="1:16" ht="12.75">
      <c r="A3357" t="s">
        <v>50</v>
      </c>
      <c s="34" t="s">
        <v>3884</v>
      </c>
      <c s="34" t="s">
        <v>3885</v>
      </c>
      <c s="35" t="s">
        <v>5</v>
      </c>
      <c s="6" t="s">
        <v>3886</v>
      </c>
      <c s="36" t="s">
        <v>1063</v>
      </c>
      <c s="37">
        <v>1</v>
      </c>
      <c s="36">
        <v>0</v>
      </c>
      <c s="36">
        <f>ROUND(G3357*H3357,6)</f>
      </c>
      <c r="L3357" s="38">
        <v>0</v>
      </c>
      <c s="32">
        <f>ROUND(ROUND(L3357,2)*ROUND(G3357,3),2)</f>
      </c>
      <c s="36" t="s">
        <v>55</v>
      </c>
      <c>
        <f>(M3357*21)/100</f>
      </c>
      <c t="s">
        <v>28</v>
      </c>
    </row>
    <row r="3358" spans="1:5" ht="12.75">
      <c r="A3358" s="35" t="s">
        <v>56</v>
      </c>
      <c r="E3358" s="39" t="s">
        <v>3886</v>
      </c>
    </row>
    <row r="3359" spans="1:5" ht="12.75">
      <c r="A3359" s="35" t="s">
        <v>57</v>
      </c>
      <c r="E3359" s="40" t="s">
        <v>5</v>
      </c>
    </row>
    <row r="3360" spans="1:5" ht="12.75">
      <c r="A3360" t="s">
        <v>59</v>
      </c>
      <c r="E3360" s="39" t="s">
        <v>5</v>
      </c>
    </row>
    <row r="3361" spans="1:16" ht="25.5">
      <c r="A3361" t="s">
        <v>50</v>
      </c>
      <c s="34" t="s">
        <v>3887</v>
      </c>
      <c s="34" t="s">
        <v>3888</v>
      </c>
      <c s="35" t="s">
        <v>5</v>
      </c>
      <c s="6" t="s">
        <v>3889</v>
      </c>
      <c s="36" t="s">
        <v>1293</v>
      </c>
      <c s="37">
        <v>731.284</v>
      </c>
      <c s="36">
        <v>0</v>
      </c>
      <c s="36">
        <f>ROUND(G3361*H3361,6)</f>
      </c>
      <c r="L3361" s="38">
        <v>0</v>
      </c>
      <c s="32">
        <f>ROUND(ROUND(L3361,2)*ROUND(G3361,3),2)</f>
      </c>
      <c s="36" t="s">
        <v>55</v>
      </c>
      <c>
        <f>(M3361*21)/100</f>
      </c>
      <c t="s">
        <v>28</v>
      </c>
    </row>
    <row r="3362" spans="1:5" ht="25.5">
      <c r="A3362" s="35" t="s">
        <v>56</v>
      </c>
      <c r="E3362" s="39" t="s">
        <v>3889</v>
      </c>
    </row>
    <row r="3363" spans="1:5" ht="12.75">
      <c r="A3363" s="35" t="s">
        <v>57</v>
      </c>
      <c r="E3363" s="40" t="s">
        <v>5</v>
      </c>
    </row>
    <row r="3364" spans="1:5" ht="12.75">
      <c r="A3364" t="s">
        <v>59</v>
      </c>
      <c r="E3364" s="39" t="s">
        <v>5</v>
      </c>
    </row>
    <row r="3365" spans="1:16" ht="25.5">
      <c r="A3365" t="s">
        <v>50</v>
      </c>
      <c s="34" t="s">
        <v>3890</v>
      </c>
      <c s="34" t="s">
        <v>3891</v>
      </c>
      <c s="35" t="s">
        <v>5</v>
      </c>
      <c s="6" t="s">
        <v>3892</v>
      </c>
      <c s="36" t="s">
        <v>1293</v>
      </c>
      <c s="37">
        <v>1681.734</v>
      </c>
      <c s="36">
        <v>0</v>
      </c>
      <c s="36">
        <f>ROUND(G3365*H3365,6)</f>
      </c>
      <c r="L3365" s="38">
        <v>0</v>
      </c>
      <c s="32">
        <f>ROUND(ROUND(L3365,2)*ROUND(G3365,3),2)</f>
      </c>
      <c s="36" t="s">
        <v>55</v>
      </c>
      <c>
        <f>(M3365*21)/100</f>
      </c>
      <c t="s">
        <v>28</v>
      </c>
    </row>
    <row r="3366" spans="1:5" ht="25.5">
      <c r="A3366" s="35" t="s">
        <v>56</v>
      </c>
      <c r="E3366" s="39" t="s">
        <v>3892</v>
      </c>
    </row>
    <row r="3367" spans="1:5" ht="12.75">
      <c r="A3367" s="35" t="s">
        <v>57</v>
      </c>
      <c r="E3367" s="40" t="s">
        <v>5</v>
      </c>
    </row>
    <row r="3368" spans="1:5" ht="12.75">
      <c r="A3368" t="s">
        <v>59</v>
      </c>
      <c r="E3368" s="39" t="s">
        <v>5</v>
      </c>
    </row>
    <row r="3369" spans="1:16" ht="25.5">
      <c r="A3369" t="s">
        <v>50</v>
      </c>
      <c s="34" t="s">
        <v>3893</v>
      </c>
      <c s="34" t="s">
        <v>3894</v>
      </c>
      <c s="35" t="s">
        <v>5</v>
      </c>
      <c s="6" t="s">
        <v>3895</v>
      </c>
      <c s="36" t="s">
        <v>1293</v>
      </c>
      <c s="37">
        <v>644.6</v>
      </c>
      <c s="36">
        <v>0</v>
      </c>
      <c s="36">
        <f>ROUND(G3369*H3369,6)</f>
      </c>
      <c r="L3369" s="38">
        <v>0</v>
      </c>
      <c s="32">
        <f>ROUND(ROUND(L3369,2)*ROUND(G3369,3),2)</f>
      </c>
      <c s="36" t="s">
        <v>55</v>
      </c>
      <c>
        <f>(M3369*21)/100</f>
      </c>
      <c t="s">
        <v>28</v>
      </c>
    </row>
    <row r="3370" spans="1:5" ht="25.5">
      <c r="A3370" s="35" t="s">
        <v>56</v>
      </c>
      <c r="E3370" s="39" t="s">
        <v>3895</v>
      </c>
    </row>
    <row r="3371" spans="1:5" ht="12.75">
      <c r="A3371" s="35" t="s">
        <v>57</v>
      </c>
      <c r="E3371" s="40" t="s">
        <v>5</v>
      </c>
    </row>
    <row r="3372" spans="1:5" ht="12.75">
      <c r="A3372" t="s">
        <v>59</v>
      </c>
      <c r="E3372" s="39" t="s">
        <v>5</v>
      </c>
    </row>
    <row r="3373" spans="1:16" ht="12.75">
      <c r="A3373" t="s">
        <v>50</v>
      </c>
      <c s="34" t="s">
        <v>3896</v>
      </c>
      <c s="34" t="s">
        <v>3897</v>
      </c>
      <c s="35" t="s">
        <v>5</v>
      </c>
      <c s="6" t="s">
        <v>3898</v>
      </c>
      <c s="36" t="s">
        <v>1293</v>
      </c>
      <c s="37">
        <v>80.622</v>
      </c>
      <c s="36">
        <v>0</v>
      </c>
      <c s="36">
        <f>ROUND(G3373*H3373,6)</f>
      </c>
      <c r="L3373" s="38">
        <v>0</v>
      </c>
      <c s="32">
        <f>ROUND(ROUND(L3373,2)*ROUND(G3373,3),2)</f>
      </c>
      <c s="36" t="s">
        <v>55</v>
      </c>
      <c>
        <f>(M3373*21)/100</f>
      </c>
      <c t="s">
        <v>28</v>
      </c>
    </row>
    <row r="3374" spans="1:5" ht="12.75">
      <c r="A3374" s="35" t="s">
        <v>56</v>
      </c>
      <c r="E3374" s="39" t="s">
        <v>3898</v>
      </c>
    </row>
    <row r="3375" spans="1:5" ht="12.75">
      <c r="A3375" s="35" t="s">
        <v>57</v>
      </c>
      <c r="E3375" s="40" t="s">
        <v>5</v>
      </c>
    </row>
    <row r="3376" spans="1:5" ht="12.75">
      <c r="A3376" t="s">
        <v>59</v>
      </c>
      <c r="E3376" s="39" t="s">
        <v>5</v>
      </c>
    </row>
    <row r="3377" spans="1:16" ht="25.5">
      <c r="A3377" t="s">
        <v>50</v>
      </c>
      <c s="34" t="s">
        <v>3899</v>
      </c>
      <c s="34" t="s">
        <v>3900</v>
      </c>
      <c s="35" t="s">
        <v>5</v>
      </c>
      <c s="6" t="s">
        <v>3901</v>
      </c>
      <c s="36" t="s">
        <v>1293</v>
      </c>
      <c s="37">
        <v>184.149</v>
      </c>
      <c s="36">
        <v>0</v>
      </c>
      <c s="36">
        <f>ROUND(G3377*H3377,6)</f>
      </c>
      <c r="L3377" s="38">
        <v>0</v>
      </c>
      <c s="32">
        <f>ROUND(ROUND(L3377,2)*ROUND(G3377,3),2)</f>
      </c>
      <c s="36" t="s">
        <v>55</v>
      </c>
      <c>
        <f>(M3377*21)/100</f>
      </c>
      <c t="s">
        <v>28</v>
      </c>
    </row>
    <row r="3378" spans="1:5" ht="25.5">
      <c r="A3378" s="35" t="s">
        <v>56</v>
      </c>
      <c r="E3378" s="39" t="s">
        <v>3901</v>
      </c>
    </row>
    <row r="3379" spans="1:5" ht="12.75">
      <c r="A3379" s="35" t="s">
        <v>57</v>
      </c>
      <c r="E3379" s="40" t="s">
        <v>5</v>
      </c>
    </row>
    <row r="3380" spans="1:5" ht="38.25">
      <c r="A3380" t="s">
        <v>59</v>
      </c>
      <c r="E3380" s="39" t="s">
        <v>3902</v>
      </c>
    </row>
    <row r="3381" spans="1:16" ht="25.5">
      <c r="A3381" t="s">
        <v>50</v>
      </c>
      <c s="34" t="s">
        <v>3903</v>
      </c>
      <c s="34" t="s">
        <v>3904</v>
      </c>
      <c s="35" t="s">
        <v>5</v>
      </c>
      <c s="6" t="s">
        <v>3905</v>
      </c>
      <c s="36" t="s">
        <v>1293</v>
      </c>
      <c s="37">
        <v>228.493</v>
      </c>
      <c s="36">
        <v>0</v>
      </c>
      <c s="36">
        <f>ROUND(G3381*H3381,6)</f>
      </c>
      <c r="L3381" s="38">
        <v>0</v>
      </c>
      <c s="32">
        <f>ROUND(ROUND(L3381,2)*ROUND(G3381,3),2)</f>
      </c>
      <c s="36" t="s">
        <v>55</v>
      </c>
      <c>
        <f>(M3381*21)/100</f>
      </c>
      <c t="s">
        <v>28</v>
      </c>
    </row>
    <row r="3382" spans="1:5" ht="25.5">
      <c r="A3382" s="35" t="s">
        <v>56</v>
      </c>
      <c r="E3382" s="39" t="s">
        <v>3905</v>
      </c>
    </row>
    <row r="3383" spans="1:5" ht="12.75">
      <c r="A3383" s="35" t="s">
        <v>57</v>
      </c>
      <c r="E3383" s="40" t="s">
        <v>5</v>
      </c>
    </row>
    <row r="3384" spans="1:5" ht="12.75">
      <c r="A3384" t="s">
        <v>59</v>
      </c>
      <c r="E3384" s="39" t="s">
        <v>5</v>
      </c>
    </row>
    <row r="3385" spans="1:16" ht="25.5">
      <c r="A3385" t="s">
        <v>50</v>
      </c>
      <c s="34" t="s">
        <v>3906</v>
      </c>
      <c s="34" t="s">
        <v>3907</v>
      </c>
      <c s="35" t="s">
        <v>5</v>
      </c>
      <c s="6" t="s">
        <v>3908</v>
      </c>
      <c s="36" t="s">
        <v>1293</v>
      </c>
      <c s="37">
        <v>277.91</v>
      </c>
      <c s="36">
        <v>0</v>
      </c>
      <c s="36">
        <f>ROUND(G3385*H3385,6)</f>
      </c>
      <c r="L3385" s="38">
        <v>0</v>
      </c>
      <c s="32">
        <f>ROUND(ROUND(L3385,2)*ROUND(G3385,3),2)</f>
      </c>
      <c s="36" t="s">
        <v>55</v>
      </c>
      <c>
        <f>(M3385*21)/100</f>
      </c>
      <c t="s">
        <v>28</v>
      </c>
    </row>
    <row r="3386" spans="1:5" ht="25.5">
      <c r="A3386" s="35" t="s">
        <v>56</v>
      </c>
      <c r="E3386" s="39" t="s">
        <v>3908</v>
      </c>
    </row>
    <row r="3387" spans="1:5" ht="12.75">
      <c r="A3387" s="35" t="s">
        <v>57</v>
      </c>
      <c r="E3387" s="40" t="s">
        <v>5</v>
      </c>
    </row>
    <row r="3388" spans="1:5" ht="12.75">
      <c r="A3388" t="s">
        <v>59</v>
      </c>
      <c r="E3388" s="39" t="s">
        <v>5</v>
      </c>
    </row>
    <row r="3389" spans="1:16" ht="25.5">
      <c r="A3389" t="s">
        <v>50</v>
      </c>
      <c s="34" t="s">
        <v>3909</v>
      </c>
      <c s="34" t="s">
        <v>3910</v>
      </c>
      <c s="35" t="s">
        <v>5</v>
      </c>
      <c s="6" t="s">
        <v>3911</v>
      </c>
      <c s="36" t="s">
        <v>267</v>
      </c>
      <c s="37">
        <v>9.5</v>
      </c>
      <c s="36">
        <v>0</v>
      </c>
      <c s="36">
        <f>ROUND(G3389*H3389,6)</f>
      </c>
      <c r="L3389" s="38">
        <v>0</v>
      </c>
      <c s="32">
        <f>ROUND(ROUND(L3389,2)*ROUND(G3389,3),2)</f>
      </c>
      <c s="36" t="s">
        <v>55</v>
      </c>
      <c>
        <f>(M3389*21)/100</f>
      </c>
      <c t="s">
        <v>28</v>
      </c>
    </row>
    <row r="3390" spans="1:5" ht="25.5">
      <c r="A3390" s="35" t="s">
        <v>56</v>
      </c>
      <c r="E3390" s="39" t="s">
        <v>3911</v>
      </c>
    </row>
    <row r="3391" spans="1:5" ht="12.75">
      <c r="A3391" s="35" t="s">
        <v>57</v>
      </c>
      <c r="E3391" s="40" t="s">
        <v>5</v>
      </c>
    </row>
    <row r="3392" spans="1:5" ht="12.75">
      <c r="A3392" t="s">
        <v>59</v>
      </c>
      <c r="E3392" s="39" t="s">
        <v>5</v>
      </c>
    </row>
    <row r="3393" spans="1:16" ht="25.5">
      <c r="A3393" t="s">
        <v>50</v>
      </c>
      <c s="34" t="s">
        <v>3912</v>
      </c>
      <c s="34" t="s">
        <v>3913</v>
      </c>
      <c s="35" t="s">
        <v>5</v>
      </c>
      <c s="6" t="s">
        <v>3914</v>
      </c>
      <c s="36" t="s">
        <v>1327</v>
      </c>
      <c s="37">
        <v>1</v>
      </c>
      <c s="36">
        <v>0</v>
      </c>
      <c s="36">
        <f>ROUND(G3393*H3393,6)</f>
      </c>
      <c r="L3393" s="38">
        <v>0</v>
      </c>
      <c s="32">
        <f>ROUND(ROUND(L3393,2)*ROUND(G3393,3),2)</f>
      </c>
      <c s="36" t="s">
        <v>55</v>
      </c>
      <c>
        <f>(M3393*21)/100</f>
      </c>
      <c t="s">
        <v>28</v>
      </c>
    </row>
    <row r="3394" spans="1:5" ht="25.5">
      <c r="A3394" s="35" t="s">
        <v>56</v>
      </c>
      <c r="E3394" s="39" t="s">
        <v>3914</v>
      </c>
    </row>
    <row r="3395" spans="1:5" ht="12.75">
      <c r="A3395" s="35" t="s">
        <v>57</v>
      </c>
      <c r="E3395" s="40" t="s">
        <v>5</v>
      </c>
    </row>
    <row r="3396" spans="1:5" ht="12.75">
      <c r="A3396" t="s">
        <v>59</v>
      </c>
      <c r="E3396" s="39" t="s">
        <v>5</v>
      </c>
    </row>
    <row r="3397" spans="1:16" ht="12.75">
      <c r="A3397" t="s">
        <v>50</v>
      </c>
      <c s="34" t="s">
        <v>3915</v>
      </c>
      <c s="34" t="s">
        <v>3916</v>
      </c>
      <c s="35" t="s">
        <v>5</v>
      </c>
      <c s="6" t="s">
        <v>3917</v>
      </c>
      <c s="36" t="s">
        <v>1293</v>
      </c>
      <c s="37">
        <v>24.4</v>
      </c>
      <c s="36">
        <v>0</v>
      </c>
      <c s="36">
        <f>ROUND(G3397*H3397,6)</f>
      </c>
      <c r="L3397" s="38">
        <v>0</v>
      </c>
      <c s="32">
        <f>ROUND(ROUND(L3397,2)*ROUND(G3397,3),2)</f>
      </c>
      <c s="36" t="s">
        <v>55</v>
      </c>
      <c>
        <f>(M3397*21)/100</f>
      </c>
      <c t="s">
        <v>28</v>
      </c>
    </row>
    <row r="3398" spans="1:5" ht="12.75">
      <c r="A3398" s="35" t="s">
        <v>56</v>
      </c>
      <c r="E3398" s="39" t="s">
        <v>3917</v>
      </c>
    </row>
    <row r="3399" spans="1:5" ht="12.75">
      <c r="A3399" s="35" t="s">
        <v>57</v>
      </c>
      <c r="E3399" s="40" t="s">
        <v>5</v>
      </c>
    </row>
    <row r="3400" spans="1:5" ht="12.75">
      <c r="A3400" t="s">
        <v>59</v>
      </c>
      <c r="E3400" s="39" t="s">
        <v>5</v>
      </c>
    </row>
    <row r="3401" spans="1:16" ht="12.75">
      <c r="A3401" t="s">
        <v>50</v>
      </c>
      <c s="34" t="s">
        <v>3918</v>
      </c>
      <c s="34" t="s">
        <v>3919</v>
      </c>
      <c s="35" t="s">
        <v>5</v>
      </c>
      <c s="6" t="s">
        <v>3920</v>
      </c>
      <c s="36" t="s">
        <v>1327</v>
      </c>
      <c s="37">
        <v>1</v>
      </c>
      <c s="36">
        <v>0</v>
      </c>
      <c s="36">
        <f>ROUND(G3401*H3401,6)</f>
      </c>
      <c r="L3401" s="38">
        <v>0</v>
      </c>
      <c s="32">
        <f>ROUND(ROUND(L3401,2)*ROUND(G3401,3),2)</f>
      </c>
      <c s="36" t="s">
        <v>55</v>
      </c>
      <c>
        <f>(M3401*21)/100</f>
      </c>
      <c t="s">
        <v>28</v>
      </c>
    </row>
    <row r="3402" spans="1:5" ht="12.75">
      <c r="A3402" s="35" t="s">
        <v>56</v>
      </c>
      <c r="E3402" s="39" t="s">
        <v>3920</v>
      </c>
    </row>
    <row r="3403" spans="1:5" ht="12.75">
      <c r="A3403" s="35" t="s">
        <v>57</v>
      </c>
      <c r="E3403" s="40" t="s">
        <v>5</v>
      </c>
    </row>
    <row r="3404" spans="1:5" ht="12.75">
      <c r="A3404" t="s">
        <v>59</v>
      </c>
      <c r="E3404" s="39" t="s">
        <v>5</v>
      </c>
    </row>
    <row r="3405" spans="1:16" ht="25.5">
      <c r="A3405" t="s">
        <v>50</v>
      </c>
      <c s="34" t="s">
        <v>3921</v>
      </c>
      <c s="34" t="s">
        <v>3922</v>
      </c>
      <c s="35" t="s">
        <v>5</v>
      </c>
      <c s="6" t="s">
        <v>3923</v>
      </c>
      <c s="36" t="s">
        <v>1293</v>
      </c>
      <c s="37">
        <v>618.27</v>
      </c>
      <c s="36">
        <v>0</v>
      </c>
      <c s="36">
        <f>ROUND(G3405*H3405,6)</f>
      </c>
      <c r="L3405" s="38">
        <v>0</v>
      </c>
      <c s="32">
        <f>ROUND(ROUND(L3405,2)*ROUND(G3405,3),2)</f>
      </c>
      <c s="36" t="s">
        <v>55</v>
      </c>
      <c>
        <f>(M3405*21)/100</f>
      </c>
      <c t="s">
        <v>28</v>
      </c>
    </row>
    <row r="3406" spans="1:5" ht="25.5">
      <c r="A3406" s="35" t="s">
        <v>56</v>
      </c>
      <c r="E3406" s="39" t="s">
        <v>3923</v>
      </c>
    </row>
    <row r="3407" spans="1:5" ht="12.75">
      <c r="A3407" s="35" t="s">
        <v>57</v>
      </c>
      <c r="E3407" s="40" t="s">
        <v>5</v>
      </c>
    </row>
    <row r="3408" spans="1:5" ht="63.75">
      <c r="A3408" t="s">
        <v>59</v>
      </c>
      <c r="E3408" s="39" t="s">
        <v>3924</v>
      </c>
    </row>
    <row r="3409" spans="1:13" ht="12.75">
      <c r="A3409" t="s">
        <v>47</v>
      </c>
      <c r="C3409" s="31" t="s">
        <v>646</v>
      </c>
      <c r="E3409" s="33" t="s">
        <v>3925</v>
      </c>
      <c r="J3409" s="32">
        <f>0</f>
      </c>
      <c s="32">
        <f>0</f>
      </c>
      <c s="32">
        <f>0+L3410+L3414+L3418+L3422+L3426+L3430+L3434+L3438+L3442</f>
      </c>
      <c s="32">
        <f>0+M3410+M3414+M3418+M3422+M3426+M3430+M3434+M3438+M3442</f>
      </c>
    </row>
    <row r="3410" spans="1:16" ht="25.5">
      <c r="A3410" t="s">
        <v>50</v>
      </c>
      <c s="34" t="s">
        <v>3926</v>
      </c>
      <c s="34" t="s">
        <v>1758</v>
      </c>
      <c s="35" t="s">
        <v>5</v>
      </c>
      <c s="6" t="s">
        <v>1759</v>
      </c>
      <c s="36" t="s">
        <v>66</v>
      </c>
      <c s="37">
        <v>998.846</v>
      </c>
      <c s="36">
        <v>0</v>
      </c>
      <c s="36">
        <f>ROUND(G3410*H3410,6)</f>
      </c>
      <c r="L3410" s="38">
        <v>0</v>
      </c>
      <c s="32">
        <f>ROUND(ROUND(L3410,2)*ROUND(G3410,3),2)</f>
      </c>
      <c s="36" t="s">
        <v>1471</v>
      </c>
      <c>
        <f>(M3410*21)/100</f>
      </c>
      <c t="s">
        <v>28</v>
      </c>
    </row>
    <row r="3411" spans="1:5" ht="25.5">
      <c r="A3411" s="35" t="s">
        <v>56</v>
      </c>
      <c r="E3411" s="39" t="s">
        <v>1759</v>
      </c>
    </row>
    <row r="3412" spans="1:5" ht="12.75">
      <c r="A3412" s="35" t="s">
        <v>57</v>
      </c>
      <c r="E3412" s="40" t="s">
        <v>5</v>
      </c>
    </row>
    <row r="3413" spans="1:5" ht="12.75">
      <c r="A3413" t="s">
        <v>59</v>
      </c>
      <c r="E3413" s="39" t="s">
        <v>5</v>
      </c>
    </row>
    <row r="3414" spans="1:16" ht="12.75">
      <c r="A3414" t="s">
        <v>50</v>
      </c>
      <c s="34" t="s">
        <v>3927</v>
      </c>
      <c s="34" t="s">
        <v>1643</v>
      </c>
      <c s="35" t="s">
        <v>5</v>
      </c>
      <c s="6" t="s">
        <v>1644</v>
      </c>
      <c s="36" t="s">
        <v>66</v>
      </c>
      <c s="37">
        <v>998.846</v>
      </c>
      <c s="36">
        <v>0</v>
      </c>
      <c s="36">
        <f>ROUND(G3414*H3414,6)</f>
      </c>
      <c r="L3414" s="38">
        <v>0</v>
      </c>
      <c s="32">
        <f>ROUND(ROUND(L3414,2)*ROUND(G3414,3),2)</f>
      </c>
      <c s="36" t="s">
        <v>1471</v>
      </c>
      <c>
        <f>(M3414*21)/100</f>
      </c>
      <c t="s">
        <v>28</v>
      </c>
    </row>
    <row r="3415" spans="1:5" ht="12.75">
      <c r="A3415" s="35" t="s">
        <v>56</v>
      </c>
      <c r="E3415" s="39" t="s">
        <v>1644</v>
      </c>
    </row>
    <row r="3416" spans="1:5" ht="12.75">
      <c r="A3416" s="35" t="s">
        <v>57</v>
      </c>
      <c r="E3416" s="40" t="s">
        <v>5</v>
      </c>
    </row>
    <row r="3417" spans="1:5" ht="12.75">
      <c r="A3417" t="s">
        <v>59</v>
      </c>
      <c r="E3417" s="39" t="s">
        <v>5</v>
      </c>
    </row>
    <row r="3418" spans="1:16" ht="25.5">
      <c r="A3418" t="s">
        <v>50</v>
      </c>
      <c s="34" t="s">
        <v>3928</v>
      </c>
      <c s="34" t="s">
        <v>1645</v>
      </c>
      <c s="35" t="s">
        <v>5</v>
      </c>
      <c s="6" t="s">
        <v>1646</v>
      </c>
      <c s="36" t="s">
        <v>66</v>
      </c>
      <c s="37">
        <v>7990.768</v>
      </c>
      <c s="36">
        <v>0</v>
      </c>
      <c s="36">
        <f>ROUND(G3418*H3418,6)</f>
      </c>
      <c r="L3418" s="38">
        <v>0</v>
      </c>
      <c s="32">
        <f>ROUND(ROUND(L3418,2)*ROUND(G3418,3),2)</f>
      </c>
      <c s="36" t="s">
        <v>1471</v>
      </c>
      <c>
        <f>(M3418*21)/100</f>
      </c>
      <c t="s">
        <v>28</v>
      </c>
    </row>
    <row r="3419" spans="1:5" ht="25.5">
      <c r="A3419" s="35" t="s">
        <v>56</v>
      </c>
      <c r="E3419" s="39" t="s">
        <v>1646</v>
      </c>
    </row>
    <row r="3420" spans="1:5" ht="12.75">
      <c r="A3420" s="35" t="s">
        <v>57</v>
      </c>
      <c r="E3420" s="40" t="s">
        <v>5</v>
      </c>
    </row>
    <row r="3421" spans="1:5" ht="12.75">
      <c r="A3421" t="s">
        <v>59</v>
      </c>
      <c r="E3421" s="39" t="s">
        <v>5</v>
      </c>
    </row>
    <row r="3422" spans="1:16" ht="25.5">
      <c r="A3422" t="s">
        <v>50</v>
      </c>
      <c s="34" t="s">
        <v>3929</v>
      </c>
      <c s="34" t="s">
        <v>3930</v>
      </c>
      <c s="35" t="s">
        <v>3931</v>
      </c>
      <c s="6" t="s">
        <v>3932</v>
      </c>
      <c s="36" t="s">
        <v>66</v>
      </c>
      <c s="37">
        <v>974.302</v>
      </c>
      <c s="36">
        <v>0</v>
      </c>
      <c s="36">
        <f>ROUND(G3422*H3422,6)</f>
      </c>
      <c r="L3422" s="38">
        <v>0</v>
      </c>
      <c s="32">
        <f>ROUND(ROUND(L3422,2)*ROUND(G3422,3),2)</f>
      </c>
      <c s="36" t="s">
        <v>55</v>
      </c>
      <c>
        <f>(M3422*21)/100</f>
      </c>
      <c t="s">
        <v>28</v>
      </c>
    </row>
    <row r="3423" spans="1:5" ht="25.5">
      <c r="A3423" s="35" t="s">
        <v>56</v>
      </c>
      <c r="E3423" s="39" t="s">
        <v>3932</v>
      </c>
    </row>
    <row r="3424" spans="1:5" ht="12.75">
      <c r="A3424" s="35" t="s">
        <v>57</v>
      </c>
      <c r="E3424" s="40" t="s">
        <v>5</v>
      </c>
    </row>
    <row r="3425" spans="1:5" ht="63.75">
      <c r="A3425" t="s">
        <v>59</v>
      </c>
      <c r="E3425" s="39" t="s">
        <v>180</v>
      </c>
    </row>
    <row r="3426" spans="1:16" ht="25.5">
      <c r="A3426" t="s">
        <v>50</v>
      </c>
      <c s="34" t="s">
        <v>3933</v>
      </c>
      <c s="34" t="s">
        <v>3934</v>
      </c>
      <c s="35" t="s">
        <v>3935</v>
      </c>
      <c s="6" t="s">
        <v>3936</v>
      </c>
      <c s="36" t="s">
        <v>66</v>
      </c>
      <c s="37">
        <v>0.265</v>
      </c>
      <c s="36">
        <v>0</v>
      </c>
      <c s="36">
        <f>ROUND(G3426*H3426,6)</f>
      </c>
      <c r="L3426" s="38">
        <v>0</v>
      </c>
      <c s="32">
        <f>ROUND(ROUND(L3426,2)*ROUND(G3426,3),2)</f>
      </c>
      <c s="36" t="s">
        <v>55</v>
      </c>
      <c>
        <f>(M3426*21)/100</f>
      </c>
      <c t="s">
        <v>28</v>
      </c>
    </row>
    <row r="3427" spans="1:5" ht="25.5">
      <c r="A3427" s="35" t="s">
        <v>56</v>
      </c>
      <c r="E3427" s="39" t="s">
        <v>3936</v>
      </c>
    </row>
    <row r="3428" spans="1:5" ht="12.75">
      <c r="A3428" s="35" t="s">
        <v>57</v>
      </c>
      <c r="E3428" s="40" t="s">
        <v>5</v>
      </c>
    </row>
    <row r="3429" spans="1:5" ht="63.75">
      <c r="A3429" t="s">
        <v>59</v>
      </c>
      <c r="E3429" s="39" t="s">
        <v>180</v>
      </c>
    </row>
    <row r="3430" spans="1:16" ht="25.5">
      <c r="A3430" t="s">
        <v>50</v>
      </c>
      <c s="34" t="s">
        <v>3937</v>
      </c>
      <c s="34" t="s">
        <v>3938</v>
      </c>
      <c s="35" t="s">
        <v>3939</v>
      </c>
      <c s="6" t="s">
        <v>3940</v>
      </c>
      <c s="36" t="s">
        <v>66</v>
      </c>
      <c s="37">
        <v>17.338</v>
      </c>
      <c s="36">
        <v>0</v>
      </c>
      <c s="36">
        <f>ROUND(G3430*H3430,6)</f>
      </c>
      <c r="L3430" s="38">
        <v>0</v>
      </c>
      <c s="32">
        <f>ROUND(ROUND(L3430,2)*ROUND(G3430,3),2)</f>
      </c>
      <c s="36" t="s">
        <v>55</v>
      </c>
      <c>
        <f>(M3430*21)/100</f>
      </c>
      <c t="s">
        <v>28</v>
      </c>
    </row>
    <row r="3431" spans="1:5" ht="25.5">
      <c r="A3431" s="35" t="s">
        <v>56</v>
      </c>
      <c r="E3431" s="39" t="s">
        <v>3940</v>
      </c>
    </row>
    <row r="3432" spans="1:5" ht="12.75">
      <c r="A3432" s="35" t="s">
        <v>57</v>
      </c>
      <c r="E3432" s="40" t="s">
        <v>5</v>
      </c>
    </row>
    <row r="3433" spans="1:5" ht="63.75">
      <c r="A3433" t="s">
        <v>59</v>
      </c>
      <c r="E3433" s="39" t="s">
        <v>180</v>
      </c>
    </row>
    <row r="3434" spans="1:16" ht="25.5">
      <c r="A3434" t="s">
        <v>50</v>
      </c>
      <c s="34" t="s">
        <v>3941</v>
      </c>
      <c s="34" t="s">
        <v>3942</v>
      </c>
      <c s="35" t="s">
        <v>3943</v>
      </c>
      <c s="6" t="s">
        <v>3944</v>
      </c>
      <c s="36" t="s">
        <v>66</v>
      </c>
      <c s="37">
        <v>6.682</v>
      </c>
      <c s="36">
        <v>0</v>
      </c>
      <c s="36">
        <f>ROUND(G3434*H3434,6)</f>
      </c>
      <c r="L3434" s="38">
        <v>0</v>
      </c>
      <c s="32">
        <f>ROUND(ROUND(L3434,2)*ROUND(G3434,3),2)</f>
      </c>
      <c s="36" t="s">
        <v>55</v>
      </c>
      <c>
        <f>(M3434*21)/100</f>
      </c>
      <c t="s">
        <v>28</v>
      </c>
    </row>
    <row r="3435" spans="1:5" ht="25.5">
      <c r="A3435" s="35" t="s">
        <v>56</v>
      </c>
      <c r="E3435" s="39" t="s">
        <v>3944</v>
      </c>
    </row>
    <row r="3436" spans="1:5" ht="12.75">
      <c r="A3436" s="35" t="s">
        <v>57</v>
      </c>
      <c r="E3436" s="40" t="s">
        <v>5</v>
      </c>
    </row>
    <row r="3437" spans="1:5" ht="63.75">
      <c r="A3437" t="s">
        <v>59</v>
      </c>
      <c r="E3437" s="39" t="s">
        <v>180</v>
      </c>
    </row>
    <row r="3438" spans="1:16" ht="25.5">
      <c r="A3438" t="s">
        <v>50</v>
      </c>
      <c s="34" t="s">
        <v>3945</v>
      </c>
      <c s="34" t="s">
        <v>3946</v>
      </c>
      <c s="35" t="s">
        <v>3947</v>
      </c>
      <c s="6" t="s">
        <v>3948</v>
      </c>
      <c s="36" t="s">
        <v>66</v>
      </c>
      <c s="37">
        <v>3</v>
      </c>
      <c s="36">
        <v>0</v>
      </c>
      <c s="36">
        <f>ROUND(G3438*H3438,6)</f>
      </c>
      <c r="L3438" s="38">
        <v>0</v>
      </c>
      <c s="32">
        <f>ROUND(ROUND(L3438,2)*ROUND(G3438,3),2)</f>
      </c>
      <c s="36" t="s">
        <v>55</v>
      </c>
      <c>
        <f>(M3438*21)/100</f>
      </c>
      <c t="s">
        <v>28</v>
      </c>
    </row>
    <row r="3439" spans="1:5" ht="25.5">
      <c r="A3439" s="35" t="s">
        <v>56</v>
      </c>
      <c r="E3439" s="39" t="s">
        <v>3948</v>
      </c>
    </row>
    <row r="3440" spans="1:5" ht="12.75">
      <c r="A3440" s="35" t="s">
        <v>57</v>
      </c>
      <c r="E3440" s="40" t="s">
        <v>5</v>
      </c>
    </row>
    <row r="3441" spans="1:5" ht="63.75">
      <c r="A3441" t="s">
        <v>59</v>
      </c>
      <c r="E3441" s="39" t="s">
        <v>180</v>
      </c>
    </row>
    <row r="3442" spans="1:16" ht="12.75">
      <c r="A3442" t="s">
        <v>50</v>
      </c>
      <c s="34" t="s">
        <v>3949</v>
      </c>
      <c s="34" t="s">
        <v>3950</v>
      </c>
      <c s="35" t="s">
        <v>3951</v>
      </c>
      <c s="6" t="s">
        <v>3952</v>
      </c>
      <c s="36" t="s">
        <v>66</v>
      </c>
      <c s="37">
        <v>0.25</v>
      </c>
      <c s="36">
        <v>0</v>
      </c>
      <c s="36">
        <f>ROUND(G3442*H3442,6)</f>
      </c>
      <c r="L3442" s="38">
        <v>0</v>
      </c>
      <c s="32">
        <f>ROUND(ROUND(L3442,2)*ROUND(G3442,3),2)</f>
      </c>
      <c s="36" t="s">
        <v>55</v>
      </c>
      <c>
        <f>(M3442*21)/100</f>
      </c>
      <c t="s">
        <v>28</v>
      </c>
    </row>
    <row r="3443" spans="1:5" ht="12.75">
      <c r="A3443" s="35" t="s">
        <v>56</v>
      </c>
      <c r="E3443" s="39" t="s">
        <v>3952</v>
      </c>
    </row>
    <row r="3444" spans="1:5" ht="12.75">
      <c r="A3444" s="35" t="s">
        <v>57</v>
      </c>
      <c r="E3444" s="40" t="s">
        <v>5</v>
      </c>
    </row>
    <row r="3445" spans="1:5" ht="63.75">
      <c r="A3445" t="s">
        <v>59</v>
      </c>
      <c r="E3445" s="39" t="s">
        <v>180</v>
      </c>
    </row>
    <row r="3446" spans="1:13" ht="12.75">
      <c r="A3446" t="s">
        <v>47</v>
      </c>
      <c r="C3446" s="31" t="s">
        <v>651</v>
      </c>
      <c r="E3446" s="33" t="s">
        <v>3953</v>
      </c>
      <c r="J3446" s="32">
        <f>0</f>
      </c>
      <c s="32">
        <f>0</f>
      </c>
      <c s="32">
        <f>0+L3447</f>
      </c>
      <c s="32">
        <f>0+M3447</f>
      </c>
    </row>
    <row r="3447" spans="1:16" ht="25.5">
      <c r="A3447" t="s">
        <v>50</v>
      </c>
      <c s="34" t="s">
        <v>3954</v>
      </c>
      <c s="34" t="s">
        <v>3955</v>
      </c>
      <c s="35" t="s">
        <v>5</v>
      </c>
      <c s="6" t="s">
        <v>3956</v>
      </c>
      <c s="36" t="s">
        <v>66</v>
      </c>
      <c s="37">
        <v>648.681</v>
      </c>
      <c s="36">
        <v>0</v>
      </c>
      <c s="36">
        <f>ROUND(G3447*H3447,6)</f>
      </c>
      <c r="L3447" s="38">
        <v>0</v>
      </c>
      <c s="32">
        <f>ROUND(ROUND(L3447,2)*ROUND(G3447,3),2)</f>
      </c>
      <c s="36" t="s">
        <v>1471</v>
      </c>
      <c>
        <f>(M3447*21)/100</f>
      </c>
      <c t="s">
        <v>28</v>
      </c>
    </row>
    <row r="3448" spans="1:5" ht="25.5">
      <c r="A3448" s="35" t="s">
        <v>56</v>
      </c>
      <c r="E3448" s="39" t="s">
        <v>3956</v>
      </c>
    </row>
    <row r="3449" spans="1:5" ht="12.75">
      <c r="A3449" s="35" t="s">
        <v>57</v>
      </c>
      <c r="E3449" s="40" t="s">
        <v>5</v>
      </c>
    </row>
    <row r="3450" spans="1:5" ht="63.75">
      <c r="A3450" t="s">
        <v>59</v>
      </c>
      <c r="E3450" s="39" t="s">
        <v>3957</v>
      </c>
    </row>
    <row r="3451" spans="1:13" ht="12.75">
      <c r="A3451" t="s">
        <v>47</v>
      </c>
      <c r="C3451" s="31" t="s">
        <v>3958</v>
      </c>
      <c r="E3451" s="33" t="s">
        <v>3959</v>
      </c>
      <c r="J3451" s="32">
        <f>0</f>
      </c>
      <c s="32">
        <f>0</f>
      </c>
      <c s="32">
        <f>0+L3452</f>
      </c>
      <c s="32">
        <f>0+M3452</f>
      </c>
    </row>
    <row r="3452" spans="1:16" ht="12.75">
      <c r="A3452" t="s">
        <v>50</v>
      </c>
      <c s="34" t="s">
        <v>3960</v>
      </c>
      <c s="34" t="s">
        <v>3961</v>
      </c>
      <c s="35" t="s">
        <v>5</v>
      </c>
      <c s="6" t="s">
        <v>3962</v>
      </c>
      <c s="36" t="s">
        <v>54</v>
      </c>
      <c s="37">
        <v>1</v>
      </c>
      <c s="36">
        <v>0</v>
      </c>
      <c s="36">
        <f>ROUND(G3452*H3452,6)</f>
      </c>
      <c r="L3452" s="38">
        <v>0</v>
      </c>
      <c s="32">
        <f>ROUND(ROUND(L3452,2)*ROUND(G3452,3),2)</f>
      </c>
      <c s="36" t="s">
        <v>55</v>
      </c>
      <c>
        <f>(M3452*21)/100</f>
      </c>
      <c t="s">
        <v>28</v>
      </c>
    </row>
    <row r="3453" spans="1:5" ht="12.75">
      <c r="A3453" s="35" t="s">
        <v>56</v>
      </c>
      <c r="E3453" s="39" t="s">
        <v>3962</v>
      </c>
    </row>
    <row r="3454" spans="1:5" ht="12.75">
      <c r="A3454" s="35" t="s">
        <v>57</v>
      </c>
      <c r="E3454" s="40" t="s">
        <v>58</v>
      </c>
    </row>
    <row r="3455" spans="1:5" ht="12.75">
      <c r="A3455" t="s">
        <v>59</v>
      </c>
      <c r="E345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